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autoCompressPictures="0" defaultThemeVersion="124226"/>
  <bookViews>
    <workbookView xWindow="0" yWindow="0" windowWidth="19200" windowHeight="6435" activeTab="2"/>
  </bookViews>
  <sheets>
    <sheet name="LKE ZI" sheetId="9" r:id="rId1"/>
    <sheet name="LKE ZI LINK DOK" sheetId="11" r:id="rId2"/>
    <sheet name="online" sheetId="12" r:id="rId3"/>
    <sheet name="Sheet1" sheetId="10" r:id="rId4"/>
  </sheets>
  <definedNames>
    <definedName name="_xlnm._FilterDatabase" localSheetId="0" hidden="1">'LKE ZI'!$A$5:$N$130</definedName>
    <definedName name="_xlnm._FilterDatabase" localSheetId="1" hidden="1">'LKE ZI LINK DOK'!$A$5:$N$211</definedName>
    <definedName name="_xlnm.Print_Titles" localSheetId="0">'LKE ZI'!$5:$5</definedName>
    <definedName name="_xlnm.Print_Titles" localSheetId="1">'LKE ZI LINK DOK'!$5:$5</definedName>
    <definedName name="_xlnm.Print_Titles" localSheetId="2">online!#REF!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07" i="11" l="1"/>
  <c r="K207" i="11" s="1"/>
  <c r="J204" i="11"/>
  <c r="K204" i="11" s="1"/>
  <c r="J203" i="11"/>
  <c r="K203" i="11" s="1"/>
  <c r="G198" i="11"/>
  <c r="J194" i="11"/>
  <c r="J192" i="11"/>
  <c r="J189" i="11"/>
  <c r="J187" i="11"/>
  <c r="J185" i="11"/>
  <c r="J183" i="11"/>
  <c r="J181" i="11"/>
  <c r="J178" i="11"/>
  <c r="J176" i="11"/>
  <c r="J174" i="11"/>
  <c r="J172" i="11"/>
  <c r="J164" i="11"/>
  <c r="J166" i="11" s="1"/>
  <c r="J168" i="11" s="1"/>
  <c r="J162" i="11"/>
  <c r="J160" i="11"/>
  <c r="J157" i="11"/>
  <c r="J155" i="11"/>
  <c r="J153" i="11"/>
  <c r="J151" i="11"/>
  <c r="J146" i="11"/>
  <c r="J148" i="11" s="1"/>
  <c r="J144" i="11"/>
  <c r="J142" i="11"/>
  <c r="J139" i="11"/>
  <c r="J137" i="11"/>
  <c r="J135" i="11"/>
  <c r="J133" i="11"/>
  <c r="J130" i="11"/>
  <c r="J128" i="11"/>
  <c r="J124" i="11"/>
  <c r="J122" i="11"/>
  <c r="J120" i="11"/>
  <c r="J118" i="11"/>
  <c r="J116" i="11"/>
  <c r="J114" i="11"/>
  <c r="J112" i="11"/>
  <c r="J110" i="11"/>
  <c r="J107" i="11"/>
  <c r="J105" i="11"/>
  <c r="J103" i="11"/>
  <c r="J99" i="11"/>
  <c r="J98" i="11" s="1"/>
  <c r="K98" i="11" s="1"/>
  <c r="J96" i="11"/>
  <c r="J95" i="11" s="1"/>
  <c r="K95" i="11" s="1"/>
  <c r="J93" i="11"/>
  <c r="J91" i="11"/>
  <c r="J89" i="11"/>
  <c r="J87" i="11"/>
  <c r="J84" i="11"/>
  <c r="J82" i="11"/>
  <c r="J80" i="11"/>
  <c r="J78" i="11"/>
  <c r="J76" i="11"/>
  <c r="J74" i="11"/>
  <c r="J71" i="11"/>
  <c r="J69" i="11"/>
  <c r="J67" i="11"/>
  <c r="J64" i="11"/>
  <c r="J62" i="11"/>
  <c r="J60" i="11"/>
  <c r="J56" i="11"/>
  <c r="J54" i="11"/>
  <c r="J51" i="11"/>
  <c r="J49" i="11"/>
  <c r="J47" i="11"/>
  <c r="J45" i="11"/>
  <c r="J40" i="11"/>
  <c r="J42" i="11" s="1"/>
  <c r="J38" i="11"/>
  <c r="J34" i="11"/>
  <c r="J32" i="11"/>
  <c r="J30" i="11"/>
  <c r="J28" i="11"/>
  <c r="J25" i="11"/>
  <c r="J23" i="11"/>
  <c r="J21" i="11"/>
  <c r="J18" i="11"/>
  <c r="J16" i="11"/>
  <c r="J14" i="11"/>
  <c r="J11" i="11"/>
  <c r="J9" i="11"/>
  <c r="J127" i="11" l="1"/>
  <c r="K127" i="11" s="1"/>
  <c r="J13" i="11"/>
  <c r="K13" i="11" s="1"/>
  <c r="J132" i="11"/>
  <c r="K132" i="11" s="1"/>
  <c r="J150" i="11"/>
  <c r="K150" i="11" s="1"/>
  <c r="J102" i="11"/>
  <c r="K102" i="11" s="1"/>
  <c r="J37" i="11"/>
  <c r="K37" i="11" s="1"/>
  <c r="J196" i="11"/>
  <c r="J191" i="11" s="1"/>
  <c r="K191" i="11" s="1"/>
  <c r="J44" i="11"/>
  <c r="K44" i="11" s="1"/>
  <c r="J8" i="11"/>
  <c r="J159" i="11"/>
  <c r="K159" i="11" s="1"/>
  <c r="J180" i="11"/>
  <c r="K180" i="11" s="1"/>
  <c r="J202" i="11"/>
  <c r="K202" i="11" s="1"/>
  <c r="J20" i="11"/>
  <c r="K20" i="11" s="1"/>
  <c r="J27" i="11"/>
  <c r="K27" i="11" s="1"/>
  <c r="J141" i="11"/>
  <c r="K141" i="11" s="1"/>
  <c r="J73" i="11"/>
  <c r="K73" i="11" s="1"/>
  <c r="J66" i="11"/>
  <c r="K66" i="11" s="1"/>
  <c r="J86" i="11"/>
  <c r="K86" i="11" s="1"/>
  <c r="J53" i="11"/>
  <c r="K53" i="11" s="1"/>
  <c r="J109" i="11"/>
  <c r="K109" i="11" s="1"/>
  <c r="J171" i="11"/>
  <c r="K171" i="11" s="1"/>
  <c r="J59" i="11"/>
  <c r="J206" i="11"/>
  <c r="K206" i="11" s="1"/>
  <c r="J36" i="11" l="1"/>
  <c r="K36" i="11" s="1"/>
  <c r="J7" i="11"/>
  <c r="K7" i="11" s="1"/>
  <c r="K8" i="11"/>
  <c r="J101" i="11"/>
  <c r="K101" i="11" s="1"/>
  <c r="J58" i="11"/>
  <c r="K58" i="11" s="1"/>
  <c r="J126" i="11"/>
  <c r="K126" i="11" s="1"/>
  <c r="K59" i="11"/>
  <c r="J170" i="11"/>
  <c r="K170" i="11" s="1"/>
  <c r="J209" i="11"/>
  <c r="K209" i="11" s="1"/>
  <c r="J198" i="11" l="1"/>
  <c r="J211" i="11" s="1"/>
  <c r="K198" i="11" l="1"/>
  <c r="K211" i="11"/>
  <c r="J4" i="11"/>
  <c r="J9" i="9" l="1"/>
  <c r="J10" i="9"/>
  <c r="J12" i="9"/>
  <c r="J13" i="9"/>
  <c r="J14" i="9"/>
  <c r="J16" i="9"/>
  <c r="J17" i="9"/>
  <c r="J18" i="9"/>
  <c r="J20" i="9"/>
  <c r="J21" i="9"/>
  <c r="J22" i="9"/>
  <c r="J23" i="9"/>
  <c r="J26" i="9"/>
  <c r="J27" i="9"/>
  <c r="J28" i="9" s="1"/>
  <c r="J30" i="9"/>
  <c r="J31" i="9"/>
  <c r="J32" i="9"/>
  <c r="J33" i="9"/>
  <c r="J35" i="9"/>
  <c r="J36" i="9"/>
  <c r="J39" i="9"/>
  <c r="J40" i="9"/>
  <c r="J41" i="9"/>
  <c r="J43" i="9"/>
  <c r="J44" i="9"/>
  <c r="J45" i="9"/>
  <c r="J50" i="9"/>
  <c r="J51" i="9"/>
  <c r="J52" i="9"/>
  <c r="J54" i="9"/>
  <c r="J55" i="9"/>
  <c r="J56" i="9"/>
  <c r="J57" i="9"/>
  <c r="J59" i="9"/>
  <c r="J58" i="9" s="1"/>
  <c r="K58" i="9" s="1"/>
  <c r="J61" i="9"/>
  <c r="J60" i="9" s="1"/>
  <c r="K60" i="9" s="1"/>
  <c r="J64" i="9"/>
  <c r="J65" i="9"/>
  <c r="J66" i="9"/>
  <c r="J68" i="9"/>
  <c r="J69" i="9"/>
  <c r="J70" i="9"/>
  <c r="J71" i="9"/>
  <c r="J72" i="9"/>
  <c r="J73" i="9"/>
  <c r="J74" i="9"/>
  <c r="J78" i="9"/>
  <c r="J79" i="9"/>
  <c r="J81" i="9"/>
  <c r="J82" i="9"/>
  <c r="J83" i="9"/>
  <c r="J84" i="9"/>
  <c r="J86" i="9"/>
  <c r="J87" i="9"/>
  <c r="J88" i="9"/>
  <c r="J89" i="9" s="1"/>
  <c r="J91" i="9"/>
  <c r="J92" i="9"/>
  <c r="J93" i="9"/>
  <c r="J94" i="9"/>
  <c r="J96" i="9"/>
  <c r="J97" i="9"/>
  <c r="J98" i="9"/>
  <c r="J99" i="9" s="1"/>
  <c r="J100" i="9" s="1"/>
  <c r="J103" i="9"/>
  <c r="J104" i="9"/>
  <c r="J105" i="9"/>
  <c r="J106" i="9"/>
  <c r="J108" i="9"/>
  <c r="J109" i="9"/>
  <c r="J110" i="9"/>
  <c r="J111" i="9"/>
  <c r="J112" i="9"/>
  <c r="J114" i="9"/>
  <c r="J115" i="9"/>
  <c r="J123" i="9"/>
  <c r="K123" i="9" s="1"/>
  <c r="J126" i="9"/>
  <c r="J122" i="9"/>
  <c r="J49" i="9"/>
  <c r="J48" i="9"/>
  <c r="J75" i="9"/>
  <c r="J47" i="9"/>
  <c r="G117" i="9"/>
  <c r="J42" i="9" l="1"/>
  <c r="K42" i="9" s="1"/>
  <c r="J29" i="9"/>
  <c r="K29" i="9" s="1"/>
  <c r="J63" i="9"/>
  <c r="K63" i="9" s="1"/>
  <c r="J102" i="9"/>
  <c r="K102" i="9" s="1"/>
  <c r="J77" i="9"/>
  <c r="K77" i="9" s="1"/>
  <c r="J53" i="9"/>
  <c r="K53" i="9" s="1"/>
  <c r="J80" i="9"/>
  <c r="K80" i="9" s="1"/>
  <c r="J34" i="9"/>
  <c r="K34" i="9" s="1"/>
  <c r="J11" i="9"/>
  <c r="K11" i="9" s="1"/>
  <c r="J116" i="9"/>
  <c r="J113" i="9" s="1"/>
  <c r="K113" i="9" s="1"/>
  <c r="J19" i="9"/>
  <c r="K19" i="9" s="1"/>
  <c r="J95" i="9"/>
  <c r="K95" i="9" s="1"/>
  <c r="J38" i="9"/>
  <c r="K38" i="9" s="1"/>
  <c r="J15" i="9"/>
  <c r="K15" i="9" s="1"/>
  <c r="J90" i="9"/>
  <c r="K90" i="9" s="1"/>
  <c r="J46" i="9"/>
  <c r="K46" i="9" s="1"/>
  <c r="J107" i="9"/>
  <c r="K107" i="9" s="1"/>
  <c r="J67" i="9"/>
  <c r="J85" i="9"/>
  <c r="K85" i="9" s="1"/>
  <c r="J8" i="9"/>
  <c r="K126" i="9"/>
  <c r="J125" i="9"/>
  <c r="K125" i="9" s="1"/>
  <c r="J25" i="9"/>
  <c r="K122" i="9"/>
  <c r="J121" i="9"/>
  <c r="J62" i="9" l="1"/>
  <c r="K62" i="9" s="1"/>
  <c r="J76" i="9"/>
  <c r="K76" i="9" s="1"/>
  <c r="J7" i="9"/>
  <c r="K7" i="9" s="1"/>
  <c r="K67" i="9"/>
  <c r="K8" i="9"/>
  <c r="J101" i="9"/>
  <c r="K101" i="9" s="1"/>
  <c r="J37" i="9"/>
  <c r="K37" i="9" s="1"/>
  <c r="J128" i="9"/>
  <c r="K128" i="9" s="1"/>
  <c r="K121" i="9"/>
  <c r="K25" i="9"/>
  <c r="J24" i="9"/>
  <c r="K24" i="9" s="1"/>
  <c r="J117" i="9" l="1"/>
  <c r="J130" i="9" l="1"/>
  <c r="K117" i="9"/>
  <c r="K130" i="9" l="1"/>
  <c r="J4" i="9"/>
</calcChain>
</file>

<file path=xl/sharedStrings.xml><?xml version="1.0" encoding="utf-8"?>
<sst xmlns="http://schemas.openxmlformats.org/spreadsheetml/2006/main" count="1391" uniqueCount="489">
  <si>
    <t>PENILAIAN</t>
  </si>
  <si>
    <t>A.</t>
  </si>
  <si>
    <t>I.</t>
  </si>
  <si>
    <t>MANAJEMEN PERUBAHAN (5)</t>
  </si>
  <si>
    <t>a.</t>
  </si>
  <si>
    <t>A/B/C</t>
  </si>
  <si>
    <t>b.</t>
  </si>
  <si>
    <t>A/B/C/D/E</t>
  </si>
  <si>
    <t>c.</t>
  </si>
  <si>
    <t>Y/T</t>
  </si>
  <si>
    <t>d.</t>
  </si>
  <si>
    <t>e.</t>
  </si>
  <si>
    <t>A/B/C/D</t>
  </si>
  <si>
    <t>f.</t>
  </si>
  <si>
    <t>g.</t>
  </si>
  <si>
    <t>PROSES (60)</t>
  </si>
  <si>
    <t>LEMBAR KERJA EVALUASI ZONA INTEGRITAS (ZI) MENUJU WBK/WBBM</t>
  </si>
  <si>
    <t>IV.</t>
  </si>
  <si>
    <t>PENATAAN TATALAKSANA (5)</t>
  </si>
  <si>
    <t>Apakah SOP mengacu pada peta proses bisnis instansi</t>
  </si>
  <si>
    <t xml:space="preserve">Prosedur operasional tetap (SOP) telah diterapkan </t>
  </si>
  <si>
    <t>Prosedur operasional tetap (SOP) telah dievaluasi</t>
  </si>
  <si>
    <t>Keterbukaan Informasi Publik (1,5)</t>
  </si>
  <si>
    <t>Kebijakan tentang  keterbukaan informasi publik telah diterapkan</t>
  </si>
  <si>
    <t xml:space="preserve">Melakukan monitoring dan evaluasi pelaksanaan kebijakan keterbukaan informasi publik </t>
  </si>
  <si>
    <t>V.</t>
  </si>
  <si>
    <t>PENATAAN SISTEM MANAJEMEN SDM (15)</t>
  </si>
  <si>
    <t>Ukuran kinerja individu telah memiliki kesesuaian dengan indikator kinerja individu level diatasnya</t>
  </si>
  <si>
    <t>Pengukuran kinerja individu dilakukan secara periodik</t>
  </si>
  <si>
    <t>Keterlibatan pimpinan (5)</t>
  </si>
  <si>
    <t>Apakah pimpinan terlibat secara langsung pada saat penyusunan Penetapan Kinerja</t>
  </si>
  <si>
    <t>Apakah pimpinan memantau pencapaian kinerja secara berkala</t>
  </si>
  <si>
    <t>Apakah terdapat upaya peningkatan kapasitas SDM yang menangani akuntabilitas kinerja</t>
  </si>
  <si>
    <t>II.</t>
  </si>
  <si>
    <t>Telah dibangun lingkungan pengendalian</t>
  </si>
  <si>
    <t>Telah dilakukan kegiatan pengendalian untuk meminimalisir risiko yang telah diidentifikasi</t>
  </si>
  <si>
    <t>SPI telah diinformasikan dan dikomunikasikan kepada seluruh pihak terkait</t>
  </si>
  <si>
    <t xml:space="preserve">Kebijakan Pengaduan masyarakat telah diimplementasikan   </t>
  </si>
  <si>
    <t xml:space="preserve">Hasil penanganan pengaduan masyarakat telah ditindaklanjuti </t>
  </si>
  <si>
    <t xml:space="preserve">Hasil evaluasi atas penanganan pengaduan masyarakat telah ditindaklanjuti </t>
  </si>
  <si>
    <t>Telah terdapat identifikasi/pemetaan benturan kepentingan dalam tugas fungsi utama</t>
  </si>
  <si>
    <t>Penanganan Benturan Kepentingan telah diimplementasikan</t>
  </si>
  <si>
    <t>Telah dilakukan evaluasi atas Penanganan Benturan Kepentingan</t>
  </si>
  <si>
    <t>Hasil evaluasi atas Penanganan Benturan Kepentingan telah ditindaklanjuti</t>
  </si>
  <si>
    <t>III.</t>
  </si>
  <si>
    <t>Terdapat kebijakan standar pelayanan</t>
  </si>
  <si>
    <t>Standar pelayanan telah dimaklumatkan</t>
  </si>
  <si>
    <t>Terdapat SOP bagi pelaksanaan standar pelayanan</t>
  </si>
  <si>
    <t>Dilakukan reviu dan perbaikan atas standar pelayanan dan SOP</t>
  </si>
  <si>
    <t xml:space="preserve">Informasi tentang pelayanan mudah diakses melalui berbagai media </t>
  </si>
  <si>
    <r>
      <t xml:space="preserve">Telah terdapat sistem </t>
    </r>
    <r>
      <rPr>
        <i/>
        <sz val="11"/>
        <color theme="1"/>
        <rFont val="Calibri"/>
        <family val="2"/>
        <scheme val="minor"/>
      </rPr>
      <t>punishment</t>
    </r>
    <r>
      <rPr>
        <sz val="11"/>
        <color theme="1"/>
        <rFont val="Calibri"/>
        <family val="2"/>
        <charset val="1"/>
        <scheme val="minor"/>
      </rPr>
      <t>(sanksi)/</t>
    </r>
    <r>
      <rPr>
        <i/>
        <sz val="11"/>
        <color theme="1"/>
        <rFont val="Calibri"/>
        <family val="2"/>
        <scheme val="minor"/>
      </rPr>
      <t xml:space="preserve">reward </t>
    </r>
    <r>
      <rPr>
        <sz val="11"/>
        <color theme="1"/>
        <rFont val="Calibri"/>
        <family val="2"/>
        <charset val="1"/>
        <scheme val="minor"/>
      </rPr>
      <t>bagi pelaksana layanan serta pemberian kompensasi kepada penerima layanan bila layanan tidak sesuai standar</t>
    </r>
  </si>
  <si>
    <t>Telah terdapat sarana layanan terpadu/terintegrasi</t>
  </si>
  <si>
    <t>Terdapat inovasi pelayanan</t>
  </si>
  <si>
    <t>Dilakukan survey kepuasan masyarakat terhadap pelayanan</t>
  </si>
  <si>
    <t>Hasil survey kepuasan masyarakat dapat diakses secara terbuka</t>
  </si>
  <si>
    <t>Dilakukan tindak lanjut atas hasil survey kepuasan masyarakat</t>
  </si>
  <si>
    <t>Pegawai di Unit Kerja telah memperoleh kesempatan/hak untuk mengikuti diklat maupun pengembangan kompetensi lainnya.</t>
  </si>
  <si>
    <t>Hasil penilaian kinerja individu telah dijadikan dasar untuk pemberian reward (pengembangan karir individu, penghargaan dll).</t>
  </si>
  <si>
    <t>VI.</t>
  </si>
  <si>
    <t>B.</t>
  </si>
  <si>
    <t>HASIL (40)</t>
  </si>
  <si>
    <t>1.</t>
  </si>
  <si>
    <t>2.</t>
  </si>
  <si>
    <t>Diisi dengan nilai hasil Survei Eksternal atas Persepsi Korupsi</t>
  </si>
  <si>
    <t>0-4</t>
  </si>
  <si>
    <t>Diisi dengan Nilai Hasil Survei Eksternal Kualitas Pelayanan</t>
  </si>
  <si>
    <t>Pemantauan dan Evaluasi Pembangunan WBK/WBBM (2)</t>
  </si>
  <si>
    <t>Apakah seluruh kegiatan pembangunan sudah dilaksanakan sesuai dengan rencana ?</t>
  </si>
  <si>
    <t>PENGUATAN AKUNTABILITAS (10)</t>
  </si>
  <si>
    <t xml:space="preserve">PENINGKATAN KUALITAS PELAYANAN PUBLIK (10) </t>
  </si>
  <si>
    <t>Tim Kerja (1)</t>
  </si>
  <si>
    <t xml:space="preserve">Apakah penentuan anggota Tim selain pimpinan dipilih melalui prosedur/mekanisme yang jelas ?
</t>
  </si>
  <si>
    <t>Apakah hasil Monitoring dan Evaluasi telah ditindaklanjuti ?</t>
  </si>
  <si>
    <t>Perubahan pola pikir dan budaya kerja (1)</t>
  </si>
  <si>
    <t>Apakah sudah ditetapkan agen perubahan ?</t>
  </si>
  <si>
    <t>Apakah dokumen perencanaan sudah ada</t>
  </si>
  <si>
    <t>Apakah dokumen perencanaan telah berorientasi hasil</t>
  </si>
  <si>
    <t>Apakah telah dibangun budaya kerja dan pola pikir di lingkungan organisasi?</t>
  </si>
  <si>
    <t>Terdapat monitoring dan evaluasi terhadap pembangunan Zona Integritas</t>
  </si>
  <si>
    <t xml:space="preserve">Apakah terdapat Indikator Kinerja Utama (IKU) </t>
  </si>
  <si>
    <t>Apakah indikator kinerja telah SMART</t>
  </si>
  <si>
    <t>Apakah laporan kinerja telah disusun tepat waktu</t>
  </si>
  <si>
    <t>Apakah pelaporan kinerja telah memberikan informasi tentang kinerja</t>
  </si>
  <si>
    <t xml:space="preserve"> </t>
  </si>
  <si>
    <t>Sistem Informasi Kepegawaian (1)</t>
  </si>
  <si>
    <t>5.</t>
  </si>
  <si>
    <t>6.</t>
  </si>
  <si>
    <t>PEMERINTAH YANG BERSIH DAN BEBAS KKN (20)</t>
  </si>
  <si>
    <t>KUALITAS PELAYANAN PUBLIK (20)</t>
  </si>
  <si>
    <t>Pengelolaan Akuntabilitas Kinerja (5)</t>
  </si>
  <si>
    <t>Pengendalian Gratifikasi (3)</t>
  </si>
  <si>
    <t>Penerapan SPIP (3)</t>
  </si>
  <si>
    <t>Pengaduan Masyarakat (3)</t>
  </si>
  <si>
    <t>Whistle-Blowing System (3)</t>
  </si>
  <si>
    <t>Penanganan Benturan Kepentingan (3)</t>
  </si>
  <si>
    <t>Dokumen Rencana Pembangunan Zona Integritas (1)</t>
  </si>
  <si>
    <t>prosedur operasional tetap (SOP) kegiatan utama (1,5)</t>
  </si>
  <si>
    <t>Pengendalian gratifikasi telah diimplementasikan</t>
  </si>
  <si>
    <r>
      <t xml:space="preserve">Telah dilakukan </t>
    </r>
    <r>
      <rPr>
        <i/>
        <sz val="11"/>
        <color theme="1"/>
        <rFont val="Calibri"/>
        <family val="2"/>
        <scheme val="minor"/>
      </rPr>
      <t xml:space="preserve">public campaign </t>
    </r>
    <r>
      <rPr>
        <sz val="11"/>
        <color theme="1"/>
        <rFont val="Calibri"/>
        <family val="2"/>
        <charset val="1"/>
        <scheme val="minor"/>
      </rPr>
      <t>tentang pengendalian gratifikasi</t>
    </r>
  </si>
  <si>
    <r>
      <rPr>
        <i/>
        <sz val="11"/>
        <color theme="1"/>
        <rFont val="Calibri"/>
        <family val="2"/>
        <scheme val="minor"/>
      </rPr>
      <t>Whistle Blowing System</t>
    </r>
    <r>
      <rPr>
        <sz val="11"/>
        <color theme="1"/>
        <rFont val="Calibri"/>
        <family val="2"/>
        <charset val="1"/>
        <scheme val="minor"/>
      </rPr>
      <t xml:space="preserve">telah diterapkan </t>
    </r>
  </si>
  <si>
    <r>
      <t xml:space="preserve">Telah dilakukan evaluasi atas penerapan </t>
    </r>
    <r>
      <rPr>
        <i/>
        <sz val="11"/>
        <rFont val="Calibri"/>
        <family val="2"/>
        <scheme val="minor"/>
      </rPr>
      <t>Whistle Blowing System</t>
    </r>
  </si>
  <si>
    <r>
      <t xml:space="preserve">Hasil evaluasi atas penerapan </t>
    </r>
    <r>
      <rPr>
        <i/>
        <sz val="11"/>
        <rFont val="Calibri"/>
        <family val="2"/>
        <scheme val="minor"/>
      </rPr>
      <t xml:space="preserve">Whistle Blowing System </t>
    </r>
    <r>
      <rPr>
        <sz val="11"/>
        <rFont val="Calibri"/>
        <family val="2"/>
        <scheme val="minor"/>
      </rPr>
      <t xml:space="preserve">telah ditindaklanjuti </t>
    </r>
  </si>
  <si>
    <t>Telah dilakukan monitoring dan evaluasi atas penanganan pengaduan masyarakat</t>
  </si>
  <si>
    <t>Jawaban</t>
  </si>
  <si>
    <t>Pilihan Jawaban</t>
  </si>
  <si>
    <t>Nilai</t>
  </si>
  <si>
    <t xml:space="preserve"> %</t>
  </si>
  <si>
    <t>TOTAL PENGUNGKIT</t>
  </si>
  <si>
    <t>TOTAL HASIL</t>
  </si>
  <si>
    <t>Pengembangan pegawai berbasis kompetensi (3)</t>
  </si>
  <si>
    <t>Penetapan kinerja individu (4)</t>
  </si>
  <si>
    <t>Penegakan aturan disiplin/kode etik/kode perilaku pegawai (3)</t>
  </si>
  <si>
    <t xml:space="preserve">PENGUATAN PENGAWASAN (15) </t>
  </si>
  <si>
    <t>Standar Pelayanan (3)</t>
  </si>
  <si>
    <t>Budaya Pelayanan Prima (3)</t>
  </si>
  <si>
    <t>Penilaian kepuasan terhadap pelayanan (4)</t>
  </si>
  <si>
    <t>Nilai Persepsi Kualitas Pelayanan (Survei Eksternal) (20)</t>
  </si>
  <si>
    <t>Apakah unit kerja telah membentuk tim untuk melakukan pembangunan Zona Integritas ?</t>
  </si>
  <si>
    <t>Ya, apabila Tim telah dibentuk di dalam unit kerja</t>
  </si>
  <si>
    <r>
      <t xml:space="preserve">Apakah ada dokumen rencana </t>
    </r>
    <r>
      <rPr>
        <sz val="11"/>
        <rFont val="Calibri"/>
        <family val="2"/>
        <scheme val="minor"/>
      </rPr>
      <t>kerja</t>
    </r>
    <r>
      <rPr>
        <sz val="11"/>
        <color theme="1"/>
        <rFont val="Calibri"/>
        <family val="2"/>
        <scheme val="minor"/>
      </rPr>
      <t xml:space="preserve"> pembangunan Zona Integritas menuju WBK/WBBM ?</t>
    </r>
  </si>
  <si>
    <t>Perencanaan kebutuhan pegawai sesuai dengan kebutuhan organisasi (2)</t>
  </si>
  <si>
    <t>Apakah terdapat mekanisme atau media untuk mensosialisasikan pembangunan WBK/WBBM ?</t>
  </si>
  <si>
    <t>Apakah dalam dokumen pembangunan terdapat target-target prioritas yang relevan dengan tujuan pembangunan WBK/WBBM?</t>
  </si>
  <si>
    <t>Ya, apabila ada media sosialisasi pembangunan WBK/WBBM</t>
  </si>
  <si>
    <r>
      <t xml:space="preserve">Apakah pimpinan berperan sebagai </t>
    </r>
    <r>
      <rPr>
        <i/>
        <sz val="11"/>
        <color theme="1"/>
        <rFont val="Calibri"/>
        <family val="2"/>
        <scheme val="minor"/>
      </rPr>
      <t>role model</t>
    </r>
    <r>
      <rPr>
        <sz val="11"/>
        <color theme="1"/>
        <rFont val="Calibri"/>
        <family val="2"/>
        <scheme val="minor"/>
      </rPr>
      <t xml:space="preserve"> dalam pelaksanaan Pembangunan WBK/WBBM ?</t>
    </r>
  </si>
  <si>
    <t>Ya, jika agen perubahan sudah ditetapkan</t>
  </si>
  <si>
    <t>Apakah anggota organisasi terlibat dalam pembangunan Zona Integritas menuju WBK/WBBM?</t>
  </si>
  <si>
    <t>Ya, jika dilakukan pelatihan budaya kerja dan pola pikir</t>
  </si>
  <si>
    <t xml:space="preserve">Terdapat penetapan kinerja individu yang terkait dengan kinerja organisasi </t>
  </si>
  <si>
    <t>Aturan disiplin/kode etik/kode perilaku telah dilaksanakan/diimplementasikan</t>
  </si>
  <si>
    <t>Data informasi kepegawaian unit kerja telah dimutakhirkan secara berkala.</t>
  </si>
  <si>
    <t>Apakah pimpinan terlibat secara langsung pada saat penyusunan Perencanaan</t>
  </si>
  <si>
    <t>Telah dilakukan sosialisasi/pelatihan dalam upaya penerapan Budaya Pelayanan Prima</t>
  </si>
  <si>
    <t xml:space="preserve">INSTANSI </t>
  </si>
  <si>
    <t xml:space="preserve">TAHUN </t>
  </si>
  <si>
    <t>:</t>
  </si>
  <si>
    <t>Program evalusi</t>
  </si>
  <si>
    <t xml:space="preserve">dapatkan dan teliti SK Tim ZI </t>
  </si>
  <si>
    <t>dapatkan dan teliti makanisme penentuan anggota, yakinkan proses itu berjalan.</t>
  </si>
  <si>
    <t>dapatkan dan teliti dokumen pembangunan ZI, mulai perencanaan pembanguna  sampai pengembangnnya, catat sekarang sudah pada posisi tahun ke berapa.</t>
  </si>
  <si>
    <t>teliti dokumen perencanaan pastikan tujuan untuk membentuk unit yang "bebas korupsi dan melayani", dan cek keselarasan program kegiatan dengan tujuan yang ingin dicapai</t>
  </si>
  <si>
    <t>dapatkan media sosialisasi, laporan sosialisasi, cek dan catat cakupan audience sosialisasi/media informasinya.</t>
  </si>
  <si>
    <t>dapatkan laporan pelaksanaan pembangunan ZI, (klo ada, kalo tidak ada catat semua kegiana dalam pembangunan ZI), bandingkan dengan dokumen rencana pembangunan</t>
  </si>
  <si>
    <t>dapatkan laporan monev pembangunan ZI, teliti cakupan evaluasinya, catat keberkalaannya.</t>
  </si>
  <si>
    <t>dapatkan laporan hasil tndak lanjut (klo ada), kalo tidak ada, bandingkan antara rekomendasi dengan kegiatan yang berhubungan dengan tindak lanjut atas rekomendasi.</t>
  </si>
  <si>
    <t>wawancara dengan pegawai, pastikan bahwa pimpinan memberikan contoh, test bebrapa pertanyaan yang berhubungan dengan contoh perilaku (mis: datang tepat waktu, dll)</t>
  </si>
  <si>
    <t>dapatkan SK pembentukan agen perubahan</t>
  </si>
  <si>
    <t>dapatkan agenda pembangunan budaya kerja dan pola pikir, (sosialisasi, internalisasi tentang budaya kerja, peningatan pelayanan prima dan peningkatan akuntabilitas kinerja)</t>
  </si>
  <si>
    <t xml:space="preserve">dapatkan notulen rapat pembangunan ZI, cek elemen organisasi apakah ada unsur keterwakilan dari setiap seksi, </t>
  </si>
  <si>
    <t xml:space="preserve">dapatkan peta proses bisnis utama dan daftar SOP, (pengawasan dan pelayanan BC), cek keselarasan dengan SOP </t>
  </si>
  <si>
    <t>observasi pelaksanaan SOP</t>
  </si>
  <si>
    <t>daparkan laporan evaluasi pelaksanaan SOP</t>
  </si>
  <si>
    <t>wawancara, test case untuk 1 nama pegawai.</t>
  </si>
  <si>
    <t>wawancara, dan test case untuk 1 jenis layanan, pastikan kejelasan prosedur, waktu dan biaya, serta pengaduan layanan menggunakan e-gov.</t>
  </si>
  <si>
    <t>dapatkan kebijakan keterbukaan informasi, minimal memuat;  apa saja yang akan diunggah ke pada masyarakat, kapan akan diupdate, siapa yang men-update.</t>
  </si>
  <si>
    <t>dapatkan laporan evaluasi</t>
  </si>
  <si>
    <t>dapatkan dokumen rencana kebutuhan pegawai, khusus untuk KPPBC kudus minimal, memuat beban pekerjaan dibandingkan dengan jumlah pegawai dan spesifikasi pegawai)</t>
  </si>
  <si>
    <t>dapatkan laporan monev.</t>
  </si>
  <si>
    <t>dapatkan dokumen pola rotasi (klo ada), klo tidak ada, wawancara dan catat bagaimana pola rotasi internal?</t>
  </si>
  <si>
    <t>wawancara pelaksanaan pola rotasi, cek SK rotasi terakhir,</t>
  </si>
  <si>
    <t>laporan evaluasi</t>
  </si>
  <si>
    <t>1) dapatkan kebijakan pengembangan kom petensi (klo ada) kalo tidak ada wawancara upaya pengembangan kompetensi, 2) lakukan sample pada 1-2 upaya pengembangan kompetensi (dapatkan notulen pelatihan).</t>
  </si>
  <si>
    <t>1) dapatkan pola pengembangan kompetensi, catat kesetaraan dan keadilan dalam mendapatkan pengembangan kompetensi, 2) catat bagaimana menentukan/menunjuk pegawai yang akan mengikuti diklat.</t>
  </si>
  <si>
    <t>1) dapatkan SKP dan sasaran organisasi, teliti keselarasannya antara sasaran organisasi, program kegiatan seksi, dan output individu.</t>
  </si>
  <si>
    <t xml:space="preserve"> teliti keselarasannya antara sasaran organisasi, program kegiatan seksi, dan output individu.</t>
  </si>
  <si>
    <t>teliti pengukuran kinerja pada setiap level (organisasi, seksi dan individu)</t>
  </si>
  <si>
    <t xml:space="preserve">teliti kegunaan penilaian kinerja individu, 2) lakukan sample untuk 1 pegawai yang berprestasi, </t>
  </si>
  <si>
    <t>laporan pelaksanaan penegakan disiplin/kode etik/kode perilaku</t>
  </si>
  <si>
    <t>dapatkan jadwal pemutahiran, 2) lakukan cek untuk update terakhir,</t>
  </si>
  <si>
    <t>dapatkan notulen penyusunan perencanaan</t>
  </si>
  <si>
    <t>dapatkan notulen penyusunan penetapan kinerja (untuk setiap level)</t>
  </si>
  <si>
    <t>dapatkan jadwal pemantauan dan laporan pemantauan 2) cek pemantauan kinerja terakhir</t>
  </si>
  <si>
    <t xml:space="preserve">lakukan wawancara, pastikan sistem informasi pengukuran kinerja berjalan, 2) lakukan ssample untuk 1 sasaran/1 SKP. </t>
  </si>
  <si>
    <t>dapatkan dokumen perencanaan</t>
  </si>
  <si>
    <t>teliti kualitas dokumen perencanaan, apakah sasaran/KU berorientasi hasil</t>
  </si>
  <si>
    <t xml:space="preserve">dapatkan IKU, </t>
  </si>
  <si>
    <t>teliti kualitas IKU apakah relevan, cukup dan dapat diukur secara obyektif dalam mengukur sasaran/KU</t>
  </si>
  <si>
    <t>dapatkan laporan kinerja teliti tanggal laporan kinerja</t>
  </si>
  <si>
    <t>teliti laporan kinerja, cek substansi laporan apakah ada informasi keberhasilan/kegagalan kinerja, analisinya dan rencana aksi kedepan.</t>
  </si>
  <si>
    <t>dapatkan upaya peningkatan kapasitas SDm (sosialisasi, pelatihan dll)</t>
  </si>
  <si>
    <t>dpaatkan metode sosialisasi, media informasi dan teliti cakupan audiencenya, sample ke pegawai apakah tau keberadaan kebijakan gratifikasi dan prosedur pelaporan gratifikasi nya.</t>
  </si>
  <si>
    <t>dapatkan laporan tahunan penanganan gratifikasi</t>
  </si>
  <si>
    <t>dapatkan peta risiko, 2) klo tidak ada, wawancara kepada pihak terkait, apakah tau risiko dari organisasi, bandingkan dengan SOP.</t>
  </si>
  <si>
    <t>dapatkan upaya pengendalian (impromisasi)</t>
  </si>
  <si>
    <t>dapatkan kegiatan meminimaisir risiko, bandingkan dengan risiko yang akan terjadi.</t>
  </si>
  <si>
    <t>dapatkan media informasi, dan cek cakupan audience nya, 2) lakukan sample kepada 1-2  pegawai, apakah mengetahui adanya SPI.</t>
  </si>
  <si>
    <t>dapatkan kebijakan pengaduan masyarakat, apakah unit pengelola pengaduan masyarakat.</t>
  </si>
  <si>
    <t>dpatkan laporan penanganan pengaduan maysrakat, teliti rekomendasinya, tanya apakah rekomendasi dilakukan, perdalam dengan menguji  kegiatan yang dilakukan</t>
  </si>
  <si>
    <t>dapatkan laporan monev pengaduan masyarakat</t>
  </si>
  <si>
    <t xml:space="preserve">dapatkan kebijakan WBS, dapatkan apakah ada unut pengelola WBS, </t>
  </si>
  <si>
    <t>dapatkan laporan monev WBS</t>
  </si>
  <si>
    <t>dapatkan tindak lanjut pengaduan masyarakat, bandingkan tindak lanjutnya dengan rekomendasinya. (hub kausalitas dengan pertanyaan sebelumnya)</t>
  </si>
  <si>
    <t>dapatkan tindak lanjut WBS, bandingkan tindak lanjutnya dengan rekomendasinya. (hub kausalitas dengan pertanyaan sebelumnya)</t>
  </si>
  <si>
    <t>dapatkan kebijakan benturan kepentingan, teliti jenis hubungan benturan kepentingan</t>
  </si>
  <si>
    <t>dapatkan media informasi, notulen sosialisasi, teliti cakupan audiensinya</t>
  </si>
  <si>
    <t>dapatkan prosedur pelaporan benturan kepentungan, wawancara apakah ada dilaksanakan, 2) sample ke pegawai apakah tau ttg kebijakan kepentingan</t>
  </si>
  <si>
    <t>dapatkan laporan monev benturan kepentingan</t>
  </si>
  <si>
    <t>dapatkan tindak lanjut bentran kepentingan, bandingkan tindak lanjutnya dengan rekomendasinya. (hub kausalitas dengan pertanyaan sebelumnya)</t>
  </si>
  <si>
    <t>dapatkan standart pelayanan</t>
  </si>
  <si>
    <t>apakah standar pelayanan telah diumumkan, cek media pengumumannya</t>
  </si>
  <si>
    <t>dapatkan SOP pelayanan</t>
  </si>
  <si>
    <t>laporan review SOP, dan cek tindak lanjutnya</t>
  </si>
  <si>
    <t>dapatkan hasil survey</t>
  </si>
  <si>
    <t xml:space="preserve">teliti hasil survey apakah dapat diakses secara terbuka, lakukan pengujian </t>
  </si>
  <si>
    <t>dapatkan tindak lanjut dari hasil survey, bandingkan dengan hasil survey. Teliti keterkaitanntya</t>
  </si>
  <si>
    <t>dapatkan notulen sosialisasi/pelatihan budaya pelayana prima, teliti pesertanya dan materi sosialisasi</t>
  </si>
  <si>
    <t>dapatkan inovasinya (cek nominasi dari deputi yanlik)</t>
  </si>
  <si>
    <t>dapatkan media informasi layanan, cek cakupan audience-nya</t>
  </si>
  <si>
    <t>dapatkan sistem reward n punishment, lakukan sample untuk pemberian reward n punishment</t>
  </si>
  <si>
    <t>lakukan sampel atas pelaksanaan rencana kebutuahn pegawai, (upaya rotasi, upaya pengajuan pegawai baru, upaya peningkatan kompetansi)</t>
  </si>
  <si>
    <t>d</t>
  </si>
  <si>
    <t>h</t>
  </si>
  <si>
    <t>Pengelolaan akuntabilitas kinerja dilaksanakan oleh SDM yang kompeten</t>
  </si>
  <si>
    <t>0-100%</t>
  </si>
  <si>
    <r>
      <t xml:space="preserve">Apakah </t>
    </r>
    <r>
      <rPr>
        <i/>
        <sz val="11"/>
        <color theme="1"/>
        <rFont val="Calibri"/>
        <family val="2"/>
        <scheme val="minor"/>
      </rPr>
      <t>Whistle Blowing System</t>
    </r>
    <r>
      <rPr>
        <sz val="11"/>
        <color theme="1"/>
        <rFont val="Calibri"/>
        <family val="2"/>
        <scheme val="minor"/>
      </rPr>
      <t xml:space="preserve"> sudah di internalisasi ?</t>
    </r>
  </si>
  <si>
    <t>Penanganan Benturan Kepentingan telah disosialisasikan/internalisasi</t>
  </si>
  <si>
    <t>Apakah sistem pengukuran kinerja unit sudah menggunakan teknologi informasi?</t>
  </si>
  <si>
    <t>Apakah operasionalisasi manajemen SDM sudah menggunakan teknologi informasi?</t>
  </si>
  <si>
    <t>Apakah pemberian pelayanan kepada publik sudah menggunakan teknologi informasi?</t>
  </si>
  <si>
    <t>Apakah telah dilakukan monitoring dan dan evaluasi terhadap pemanfaatan teknologi informasi dalam pengukuran kinerja unit, operasionalisasi SDM, dan pemberian layanan kepada publik?</t>
  </si>
  <si>
    <t>Apakah kebutuhan pegawai yang disusun oleh unit kerja mengacu kepada peta jabatan dan hasil analisis beban kerja untuk masing-masing jabatan?</t>
  </si>
  <si>
    <t>Apakah telah dilakukan monitoring dan dan evaluasi terhadap penempatan pegawai rekrutmen untuk memenuhi kebutuhan jabatan dalam organisasi telah memberikan perbaikan terhadap kinerja unit kerja?</t>
  </si>
  <si>
    <t>Dalam melakukan pengembangan karier pegawai, apakah telah dilakukan mutasi pegawai antar jabatan?</t>
  </si>
  <si>
    <t>Apakah dalam melakukan mutasi pegawai antar jabatan telah memperhatikan kompetensi jabatan dan mengikuti pola mutasi yang telah ditetapkan?</t>
  </si>
  <si>
    <t>Apakah telah dilakukan monitoring dan evaluasi terhadap kegiatan mutasi yang telah dilakukan dalam kaitannya dengan perbaikan kinerja?</t>
  </si>
  <si>
    <t>Dalam menyusun rencana pengembangan kompetensi pegawai, apakah mempertimbangkan hasil pengelolaan kinerja pegawai?</t>
  </si>
  <si>
    <t>Persentase kesenjangan kompetensi pegawai yang ada dengan standar kompetensi yang ditetapkan untuk masing-masing jabatan</t>
  </si>
  <si>
    <t>Apakah telah dilakukan monitoring dan evaluasi terhadap hasil pengembangan kompetensi dalam kaitannya dengan perbaikan kinerja?</t>
  </si>
  <si>
    <t>A. Dengan prosedur/mekanisme yang jelas; 
B. Sebagian menggunakan prosedur; 
C. Tidak di seleksi</t>
  </si>
  <si>
    <t>A. Semua target-target prioritas relevan dengan tujuan pembangunan WBK/WBBM; 
B. Sebagian target-target prioritas relevan dengan tujuan pembangunan WBK/WBBM; 
C. Tidak ada target-target prioritas yang relevan dengan tujuan pembangunan WBK/WBBM</t>
  </si>
  <si>
    <t>A. Semua kegiatan pembangunan telah dilaksanakan sesuai dengan rencana; 
B. Sebagian besar kegiatan pembangunan telah dilaksanakan sesuai dengan rencana; 
C. Sebagian kecil kegiatan pembangunan telah dilaksanakan sesuai dengan rencana; 
D. Belum ada kegiatan pembangunan yang dilakukan sesuai dengan rencana</t>
  </si>
  <si>
    <t>A. Jika laporan monitoring dan evaluasi tim internal atas persiapan dan pelaksanaan kegiatan Unit WBK/WBBM dilakukan bulanan; 
B.  Jika laporan monitoring dan evaluasi tim internal atas persiapan dan pelaksanaan kegiatan Unit WBK/WBBM dilakukan triwulan; 
C.  Jika laporan monitoring dan evaluasi tim internal atas persiapan dan pelaksanaan kegiatan Unit WBK/WBBM dilakukan semesteran; 
D.  Jika laporan monitoring dan evaluasi tim internal atas persiapan dan pelaksanaan kegiatan Unit WBK/WBBM dilakukan tahunan</t>
  </si>
  <si>
    <t>A. Jika semua laporan monitoring dan evaluasi tim internal atas persiapan dan pelaksanaan kegiatan Unit WBK/WBBM telah ditindaklanjuti; 
B.  Jika sebagian besar laporan monitoring dan evaluasi tim internal atas persiapan dan pelaksanaan kegiatan Unit WBK/WBBM telah ditindaklanjuti; 
C. Jika sebagian kecil laporan monitoring dan evaluasi tim internal atas persiapan dan pelaksanaan kegiatan Unit WBK/WBBM telah ditindaklanjuti; 
D. Jika laporan monitoring dan evaluasi tim internal atas persiapan dan pelaksanaan kegiatan Unit WBK/WBBM belum ditindaklanjuti</t>
  </si>
  <si>
    <t xml:space="preserve">Ya, jika pimpinan memberi teladan nyata. misalnya mengisi/mencatat kehadiran setiap hari seperti pegawai lain. </t>
  </si>
  <si>
    <t>A. Jika unit memiliki sistem pengukuran kinerja yang menggunakan teknologi informasi dan juga melakukan inovasi; 
B. Jika unit memiliki sistem pengukuran kinerja terpusat yang  menggunakan teknologi informasi; 
C.Belum memiliki sistem pengukuran kinerja yang menggunakan teknologi informasi</t>
  </si>
  <si>
    <t>A. Jika unit memiliki operasionalisasi manajemen SDM yang menggunakan teknologi informasi dan juga melakukan inovasi; 
B. Jika unit memiliki operasionalisasi manajemen SDM yang menggunakan teknologi informasi secara terpusat; 
C. Belum memiliki operasionalisasi manajemen SDM yang sudah menggunakan teknologi informasi</t>
  </si>
  <si>
    <t>A. Jika unit memberikan pelayanan kepada publik dengan menggunakan teknologi informasi dan juga melakukan inovasi; 
B. Jika unit memberikan pelayanan kepada publik dengan menggunakan teknologi informasi secara terpusat; 
C. Belum memberikan pelayanan kepada publik dengan menggunakan teknologi informasi</t>
  </si>
  <si>
    <t>A. Jika laporan monitoring dan evaluasiterhadap pemanfaatan teknologi informasi dalam pengukuran kinerja unit, operasionalisasi SDM, dan pemberian layanan kepada publik dilakukan bulanan; 
B.  Jika laporan monitoring dan evaluasi terhadap pemanfaatan teknologi informasi dalam pengukuran kinerja unit, operasionalisasi SDM, dan pemberian layanan kepada publik dilakukan triwulan; 
C.  Jika laporan monitoring dan evaluasi terhadap pemanfaatan teknologi informasi dalam pengukuran kinerja unit, operasionalisasi SDM, dan pemberian layanan kepada publik dilakukan semesteran; 
D.  Jika laporan monitoring dan evaluasi terhadap pemanfaatan teknologi informasi dalam pengukuran kinerja unit, operasionalisasi SDM, dan pemberian layanan kepada publik dilakukan tahunan</t>
  </si>
  <si>
    <t>Ya, jika kebijakan tentang  keterbukaan informasi publik sudah diterapkan</t>
  </si>
  <si>
    <t xml:space="preserve">Ya, jika sudah dilakukan monitoring dan evaluasi pelaksanaan kebijakan keterbukaan informasi publik </t>
  </si>
  <si>
    <t>Ya, jika kebutuhan pegawai yang disusun oleh unit kerja mengacu kepada peta jabatan dan hasil analisis beban kerja untuk masing-masing jabatan</t>
  </si>
  <si>
    <t>Apakah penempatan pegawai hasil rekrutmen murni mengacu kepada kebutuhan pegawai yang telah disusun per jabatan?</t>
  </si>
  <si>
    <t>A. Jika semua penempatan pegawai hasil rekrutmen murni mengacu kepada kebutuhan pegawai yang telah disusun per jabatan; 
B. Jika sebagian besar penempatan pegawai hasil rekrutmen murni mengacu kepada kebutuhan pegawai yang telah disusun per jabatan; 
C. Jika sebagian kecil penempatan pegawai hasil rekrutmen murni mengacu kepada kebutuhan pegawai yang telah disusun per jabatan; 
D. Tidak ada penempatan pegawai hasil rekrutmen murni yang mengacu kepada kebutuhan pegawai yang telah disusun per jabatan.</t>
  </si>
  <si>
    <t>Ya, jika sudah dilakukan monitoring dan dan evaluasi terhadap penempatan pegawai rekrutmen untuk memenuhi kebutuhan jabatan dalam organisasi telah memberikan perbaikan terhadap kinerja unit kerja</t>
  </si>
  <si>
    <t>Ya, jika ada dilakukan mutasi pegawai antar jabatan sebagai wujud dari pengembangan karier pegawai</t>
  </si>
  <si>
    <t>Pola Mutasi Internal (2)</t>
  </si>
  <si>
    <t>A. Jika semua mutasi pegawai antar jabatan telah memperhatikan kompetensi jabatan dan mengikuti pola mutasi yang telah ditetapkan pusat dan juga unit kerja memberikan pertimbangan terkait hal ini; 
B. Jika semua mutasi pegawai antar jabatan telah memperhatikan kompetensi jabatan dan mengikuti pola mutasi yang telah ditetapkan pusat; 
C. Jika sebagian besar mutasi pegawai antar jabatan telah memperhatikan kompetensi jabatan dan mengikuti pola mutasi yang telah ditetapkan pusat;
D. Jika sebagian kecil semua mutasi pegawai antar jabatan telah memperhatikan kompetensi jabatan dan mengikuti pola mutasi yang telah ditetapkan pusat.</t>
  </si>
  <si>
    <t>Ya, jika sudah dilakukan monitoring dan evaluasi terhadap kegiatan mutasi yang telah dilakukan dalam kaitannya dengan perbaikan kinerja</t>
  </si>
  <si>
    <t>Ya, jika sudah dilakukan Training Need Analysis Untuk pengembangan kompetensi</t>
  </si>
  <si>
    <r>
      <t xml:space="preserve">Apakah Unit Kerja melakukan </t>
    </r>
    <r>
      <rPr>
        <i/>
        <sz val="11"/>
        <rFont val="Calibri"/>
        <family val="2"/>
        <scheme val="minor"/>
      </rPr>
      <t>Training Need Analysis</t>
    </r>
    <r>
      <rPr>
        <sz val="11"/>
        <rFont val="Calibri"/>
        <family val="2"/>
        <scheme val="minor"/>
      </rPr>
      <t xml:space="preserve"> Untuk pengembangan kompetensi ?</t>
    </r>
  </si>
  <si>
    <t>A. Jika semua rencana pengembangan kompetensi pegawai mempertimbangkan hasil pengelolaan kinerja pegawai; 
B. Jika sebagian besar rencana pengembangan kompetensi pegawai mempertimbangkan hasil pengelolaan kinerja pegawai; 
C. Jika sebagian kecil rencana pengembangan kompetensi pegawai mempertimbangkan hasil pengelolaan kinerja pegawai; 
D. Belum ada rencana pengembangan kompetensi pegawai yang mempertimbangkan hasil pengelolaan kinerja pegawai</t>
  </si>
  <si>
    <t>A. Jika seluruh pegawai di Unit Kerja telah memperoleh kesempatan/hak untuk mengikuti diklat maupun pengembangan kompetensi lainnya; 
B. Jika sebagian besar pegawai di Unit Kerja telah memperoleh kesempatan/hak untuk mengikuti diklat maupun pengembangan kompetensi lainnya; 
C. Jika sebagian kecil pegawai di Unit Kerja telah memperoleh kesempatan/hak untuk mengikuti diklat maupun pengembangan kompetensi lainnya; 
D. Belum ada pegawai di Unit Kerja telah memperoleh kesempatan/hak untuk mengikuti diklat maupun pengembangan kompetensi lainnya</t>
  </si>
  <si>
    <t>A. Jika unit kerja melakukan upaya pengembangan kompetensi kepada seluruh pegawai; 
B. Jika unit kerja melakukan upaya pengembangan kompetensi kepada sebagian besar pegawai; 
C. Jika unit kerja melakukan upaya pengembangan kompetensi kepada sebagian kecil pegawai; 
D. Jika unit kerja belum melakukan upaya pengembangan kompetensi kepada pegawai</t>
  </si>
  <si>
    <t>A. Jika laporan monitoring dan evaluasi terhadap hasil pengembangan kompetensi dalam kaitannya dengan perbaikan kinerja dilakukan bulanan; 
B.  Jika laporan monitoring dan evaluasi terhadap hasil pengembangan kompetensi dalam kaitannya dengan perbaikan kinerja dilakukan triwulan; 
C.  Jika laporan monitoring dan evaluasi terhadap hasil pengembangan kompetensi dalam kaitannya dengan perbaikan kinerja dilakukan semesteran; 
D.  Jika laporan monitoring dan evaluasi laporan monitoring dan evaluasi terhadap hasil pengembangan kompetensi dalam kaitannya dengan perbaikan kinerja dilakukan tahunan</t>
  </si>
  <si>
    <t xml:space="preserve">A. Jika seluruh penetapan kinerja individu yang terkait dengan kinerja organisasi ; 
B. Jika sebagian besar penetapan kinerja individu yang terkait dengan kinerja organisasi ; 
C. Jika sebagian kecil penetapan kinerja individu yang terkait dengan kinerja organisasi ; 
D. Belum ada penetapan kinerja individu yang terkait dengan kinerja organisasi </t>
  </si>
  <si>
    <t xml:space="preserve">A. Jika seluruh ukuran kinerja individu telah memiliki kesesuaian dengan indikator kinerja individu level diatasnya ; 
B. Jika sebagian besar ukuran kinerja individu telah memiliki kesesuaian dengan indikator kinerja individu level diatasnya ; 
C. Jika sebagian kecil ukuran kinerja individu telah memiliki kesesuaian dengan indikator kinerja individu level diatasnya ; 
D. Belum ada ukuran kinerja individu telah memiliki kesesuaian dengan indikator kinerja individu level diatasnya </t>
  </si>
  <si>
    <t xml:space="preserve">a. Pengukuran kinerja individu dilakukan secara bulanan
b. Pengukuran kinerja individu dilakukan secara triwulanan
c. Pengukuran kinerja individu dilakukan secara semesteran
d. Pengukuran kinerja individu dilakukan secara tahunan
e. Pengukuran kinerja individu belum dilakukan
</t>
  </si>
  <si>
    <t>A. Jika data informasi kepegawaian unit kerja telah dimutakhirkan secara bulanan; 
B.  Jika data informasi kepegawaian unit kerja telah dimutakhirkan secara triwulan; 
C.  Jika data informasi kepegawaian unit kerja telah dimutakhirkan secara semesteran; 
D.  Jika data informasi kepegawaian unit kerja telah dimutakhirkan secara tahunan</t>
  </si>
  <si>
    <t>Ya, jika pimpinan memantau pencapaian kinerja secara berkala</t>
  </si>
  <si>
    <t>Ya, jika pimpinan terlibat secara langsung pada saat penyusunan Penetapan Kinerja</t>
  </si>
  <si>
    <t>Ya, jika pimpinan terlibat secara langsung pada saat penyusunan Perencanaan</t>
  </si>
  <si>
    <t>a. Jika unit kerja telah mengimplementasikan seluruh aturan disiplin/kode etik/kode perilaku yang ditetapkan instansi pusat dan juga membuat inovasi terkait aturan disiplin/kode etik/kode perilaku yang sesuai dengan karakteristik unit kerja.
b. Jika unit kerja telah mengimplementasikan seluruh aturan disiplin/kode etik/kode perilaku yang ditetapkan instansi pusat
c. Jika unit kerja telah mengimplementasikan sebagian besar aturan disiplin/kode etik/kode perilaku yang ditetapkan instansi pusat
d. Jika unit kerja telah mengimplementasikan sebagian kecil aturan disiplin/kode etik/kode perilaku yang ditetapkan instansi pusat</t>
  </si>
  <si>
    <t xml:space="preserve">A. Jika seluruh dokumen perencanaan telah berorientasi hasil ; 
B. Jika sebagian besar dokumen perencanaan telah berorientasi hasil ; 
C. Jika sebagian kecil dokumen perencanaan telah berorientasi hasil ; 
D. Belum ada dokumen perencanaan yang berorientasi hasil </t>
  </si>
  <si>
    <t>A. Jika unit kerja telah memiliki seluruh dokumen perencanaan (Rencana Strategis, Rencana Kerja Tahunan dan Penetapan Kinerja) ; 
B.  Jika unit kerja hanya memiliki Rencana Strategis dan Penetapan Kinerja ; 
C.  Jika unit kerja belum memiliki dokumen perencanaan</t>
  </si>
  <si>
    <t xml:space="preserve">A. Jika seluruh indikator kinerja unit kerja telah SMART; 
B. Jika sebagian besar indikator kinerja unit kerja telah SMART ; 
C. Jika sebagian kecil indikator kinerja unit kerja telah SMART ; 
D. Belum ada indikator kinerja unit kerja yang SMART </t>
  </si>
  <si>
    <t>Ya, jika unit kerja telah menyusun laporan kinerja tepat waktu</t>
  </si>
  <si>
    <t>A. Jika seluruh pelaporan kinerja telah memberikan informasi tentang kinerja ; 
B. Jika sebagian besar pelaporan kinerja telah memberikan informasi tentang kinerja ; 
C. Jika sebagian kecil pelaporan kinerja telah memberikan informasi tentang kinerja ; 
D. Belum ada pelaporan kinerja yang memberikan informasi tentang kinerja</t>
  </si>
  <si>
    <t>A. Jika unit kerja berupaya meningkatkan seluruh kapasitas SDM yang menangani akuntabilitas kinerja ; 
B. Jika unit kerja berupaya meningkatkan sebagian besar kapasitas SDM yang menangani akuntabilitas kinerja ; 
C. Jika unit kerja berupaya meningkatkan sebagian kecil kapasitas SDM yang menangani akuntabilitas kinerja ; 
D. Unit kerja belum berupaya meningkatkan kapasitas SDM yang menangani akuntabilitas kinerja</t>
  </si>
  <si>
    <t>A. Jika pengelolaan akuntabilitas kinerja dilaksanakan oleh seluruh SDM yang kompeten ; 
B. Jika pengelolaan akuntabilitas kinerja dilaksanakan oleh sebagian SDM yang kompeten ; 
C. Pengelolaan akuntabilitas kinerja belum dilaksanakan oleh seluruh SDM yang kompeten</t>
  </si>
  <si>
    <t xml:space="preserve">a. Public campaign telah dilakukan secara berkala
b. Public campaign dilakukan tidak secara berkala
c. Belum dilakukan public campaign </t>
  </si>
  <si>
    <t>a. Jika unit kerja telah mengimplementasikan pengendalian gratifikasi yang ditetapkan instansi pusat dan juga membuat inovasi terkait pengendalian gratifikasi yang sesuai dengan karakteristik unit kerja ;
b. Jika unit kerja telah mengimplementasikan pengendalian gratifikasi ;
c. Jika unit kerja belum mengimplementasikan pengendalian gratifikasi</t>
  </si>
  <si>
    <t>A. Jika unit kerja telah membangun lingkungan pengendalian sesuai dengan yang ditetapkan instansi pusat dan juga membuat inovasi terkait lingkungan pengendalian yang sesuai dengan karakteristik unit kerja; 
B. Jika unit kerja telah membangun lingkungan pengendalian sesuai dengan yang ditetapkan instansi pusat; 
C. Jika unit kerja telah membangun sebagian besar lingkungan pengendalian sesuai dengan yang ditetapkan instansi pusat; 
D. Jika unit kerja telah membangun sebagian kecil lingkungan pengendalian sesuai dengan yang ditetapkan instansi pusat</t>
  </si>
  <si>
    <t>a. Jika unit kerja telah melakukan seluruh kegiatan pengendalian yang ditetapkan instansi pusat dan juga membuat inovasi terkait pengendalian gratifikasi yang sesuai dengan karakteristik unit kerja ;
b. Jika unit kerja telah mengimplementasikan pengendalian gratifikasi ;
c. Jika unit kerja belum mengimplementasikan pengendalian gratifikasi</t>
  </si>
  <si>
    <t>A. Jika unit kerja telah mengimplementasikan seluruh kebijakan pengaduan masyarakat sesuai dengan yang ditetapkan instansi pusat dan juga membuat inovasi terkait pengaduan masyarakat yang sesuai dengan karakteristik unit kerja; 
B. Jika unit kerja telah mengimplementasikan seluruh kebijakan pengaduan masyarakat sesuai dengan yang ditetapkan instansi pusat; 
C. Jika unit kerja telah mengimplementasikan sebagian besar kebijakan pengaduan masyarakat sesuai dengan yang ditetapkan instansi pusat; 
D. Jika  unit kerja telah mengimplementasikan sebagian kecil kebijakan pengaduan masyarakat sesuai dengan yang ditetapkan instansi pusat</t>
  </si>
  <si>
    <t>a. Jika seluruh hasil penanganan pengaduan masyarakat ditindaklanjuti oleh unit kerja;
b. Jika sebagian besar Hasil penanganan pengaduan masyarakat ditindaklanjuti oleh unit kerja;
c. Jika sebagian kecil Hasil penanganan pengaduan masyarakat ditindaklanjuti oleh unit kerja;
d. Jika seluruh hasil penanganan pengaduan masyarakat belum ditindaklanjuti oleh unit</t>
  </si>
  <si>
    <t xml:space="preserve">a. SPI telah diinformasikan dan dikomunikasikan kepada seluruh pihak terkait
b. SPI telah diinformasikan dan dikomunikasikan kepada sebagian pihak terkait
c. Belum ada pihak terkait yang mendapatkan informasi dan komunikasi mengenai SPI
</t>
  </si>
  <si>
    <t>a. Jika seluruh hasil evaluasi atas penanganan pengaduan masyarakat telah ditindaklanjuti oleh unit kerja;
b. Jika sebagian hasil evaluasi atas penanganan pengaduan masyarakat telah ditindaklanjuti oleh unit kerja;
c. Jika belum ada hasil evaluasi atas penanganan pengaduan masyarakat yang ditindaklanjuti unit kerja</t>
  </si>
  <si>
    <t>Ya, jika Whistle Blowing System telah di internalisasi di unit kerja</t>
  </si>
  <si>
    <t>A. Jika monitoring dan evaluasi atas penanganan pengaduan masyarakat dilakukan bulanan; 
B.  Jika monitoring dan evaluasi atas penanganan pengaduan masyarakat dilakukan triwulan; 
C.  Jika monitoring dan evaluasi atas penanganan pengaduan masyarakat dilakukan semesteran; 
D.  Jika monitoring dan evaluasi atas penanganan pengaduan masyarakat dilakukan tahunan</t>
  </si>
  <si>
    <t>A. Jika evaluasi atas penerapan Whistle Blowing System dilakukan bulanan; 
B.  Jika evaluasi atas penerapan Whistle Blowing System dilakukan triwulan; 
C.  Jika evaluasi atas penerapan Whistle Blowing System dilakukan semesteran; 
D.  Jika evaluasi atas penerapan Whistle Blowing System dilakukan tahunan</t>
  </si>
  <si>
    <t>Ya, Jika unit kerja telah mengidentifikasi/memetakan benturan kepentingan dalam tugas fungsi utama</t>
  </si>
  <si>
    <t>a. Jika penanganan Benturan Kepentingan diimplementasikan ke seluruh unit kerja 
b. Jika penanganan Benturan Kepentingan diimplementasikan ke sebagian besar unit kerja;
c.  Jika penanganan Benturan Kepentingan diimplementasikan ke sebagian kecil unit kerja
d.  Jika penanganan Benturan Kepentingan belum diimplementasikan ke seluruh unit kerja</t>
  </si>
  <si>
    <t>a. Jika penanganan Benturan Kepentingan disosialiasikan/diinternalisasikan ke seluruh unit kerja 
b. Jika penanganan Benturan Kepentingan disosialiasikan/diinternalisasikan ke sebagian besar unit kerja;
c.  Jika penanganan Benturan Kepentingan disosialiasikan/diinternalisasikan ke sebagian kecil unit kerja
d.  Jika penanganan Benturan Kepentingan belum disosialiasikan/diinternalisasikan ke seluruh unit kerja</t>
  </si>
  <si>
    <t>a. Jika seluruh hasil evaluasi atas penerapan Whistle Blowing System telah ditindaklanjuti oleh unit kerja;
b. Jika sebagian besar hasil evaluasi atas penerapan Whistle Blowing System telah ditindaklanjuti oleh unit kerja;
c. Jika sebagian kecil hasil evaluasi atas penerapan Whistle Blowing System telah ditindaklanjuti oleh unit kerja;
d. Jika belum ada hasil evaluasi atas penerapan Whistle Blowing System yang ditindaklanjuti unit kerja</t>
  </si>
  <si>
    <t>a. Jika penanganan Benturan Kepentingan dievaluasi secara berkala oleh unit kerja;
b. Jika penanganan Benturan Kepentingan dievaluasi tidak secara berkala oleh unit kerja;
c. Jika penanganan Benturan Kepentingan belum dievaluasi oleh unit kerja</t>
  </si>
  <si>
    <t>a. Jika seluruh hasil evaluasi atas Penanganan Benturan Kepentingan telah ditindaklanjuti oleh unit kerja;
b. Jika sebagian besar hasil evaluasi atas Penanganan Benturan Kepentingan telah ditindaklanjuti oleh unit kerja;
c. Jika sebagian kecil hasil evaluasi atas Penanganan Benturan Kepentingan telah ditindaklanjuti oleh unit kerja;
d. Jika belum ada hasil evaluasi atas Penanganan Benturan Kepentingan yang ditindaklanjuti unit kerja</t>
  </si>
  <si>
    <t xml:space="preserve">a. Jika unit kerja memiliki kebijakan standar pelayanan yang ditetapkan instansi pusat dan juga membuat inovasi terkait standar pelayanan yang sesuai dengan karakteristik unit kerja ;
b. Jika unit kerja memiliki kebijakan standar pelayanan yang ditetapkan instansi pusat ;
c. Jika unit kerja belum memiliki kebijakan standar pelayanan </t>
  </si>
  <si>
    <t>A. Jika unit kerja telah memaklumatkan seluruh standar pelayanan sesuai dengan yang ditetapkan instansi pusat dan juga membuat inovasi terkait maklumat standar pelayanan yang sesuai dengan karakteristik unit kerja; 
B. Jika unit kerja telah memaklumatkan seluruh standar pelayanan  sesuai dengan yang ditetapkan instansi pusat; 
C. Jika unit kerja telah memaklumatkan sebagian besar standar pelayanan sesuai dengan yang ditetapkan instansi pusat; 
D. Jika  unit kerja telah memaklumatkan sebagian kecil standar pelayanan sesuai dengan yang ditetapkan instansi pusat</t>
  </si>
  <si>
    <t>A. Jika unit kerja telah menerapkan seluruh SOP sesuai dengan yang ditetapkan instansi pusat dan juga membuat inovasi terkait SOP yang sesuai dengan karakteristik unit kerja; 
B. Jika unit kerja telah menerapkan seluruh SOP sesuai dengan yang ditetapkan instansi pusat; 
C. Jika unit kerja telah menerapkan sebagian besar SOP sesuai dengan yang ditetapkan instansi pusat; 
D. Jika  unit kerja telah menerapkan sebagian kecil SOP sesuai dengan yang ditetapkan instansi pusat</t>
  </si>
  <si>
    <t xml:space="preserve">a. Jika unit kerja melakukan reviu dan perbaikan atas standar pelayanan dan SOP yang dilakukan instansi pusat dan juga unit kerja berinisiatif melakukan reviu dan perbaikan atas standar pelayanan dan SOP ;
b. Jika unit kerja melakukan reviu dan perbaikan atas standar pelayanan dan SOP yang dilakukan instansi pusat ;
c. Jika unit kerja belum melakukan reviu dan perbaikan atas standar pelayanan dan SOP yang dilakukan instansi pusat </t>
  </si>
  <si>
    <t xml:space="preserve">a. Seluruh sosilisasi/pelatihan telah dilakukan dalam upaya penerapan budaya pelayanan prima
b. Sebagian besar sosialisasi/pelatihan telah dilakukan dalam upaya penerapan budaya pelayanan prima
c. Sebagian kecil sosialisasi/pelatihan telah dilakukan dalam upaya penerapan budaya pelayanan prima
d. Seluruh sosilisasi/pelatihan belum dilakukan dalam upaya penerapan budaya pelayanan prima
</t>
  </si>
  <si>
    <t>a. Informasi pelayanan dapat diakses melalui berbagai media (misal: papan pengumuman, website, media sosial, media cetak, media televisi, radio dsb)
b. Informasi pelayanan dapat diakses melalui beberapa media (misal: papan pengumuman, selebaran, dsb)
c. Informasi pelayanan sulit diakses melalui berbagai media</t>
  </si>
  <si>
    <t xml:space="preserve">a. Telah terdapat sistem sanksi/reward bagi pelaksana layanan serta pemberian kompensasi kepada penerima layanan bila layanan tidak sesuai standar dan sudah diimplementasikan 
b. Telah terdapat sistem sanksi/reward bagi pelaksana layanan serta pemberian kompensasi kepada penerima layanan bila layanan tidak sesuai standar ada namun belum diimplementasikan 
c. Belum terdapat sistem sanksi/reward bagi pelaksana layanan serta pemberian kompensasi kepada penerima layanan bila layanan tidak sesuai standar </t>
  </si>
  <si>
    <t xml:space="preserve">a. Apabila seluruh pelayanan sudah dilakukan secara terpadu
b. Apabila sebagian besar pelayanan sudah dilakukan secara terpadu
c. Apabila sebagian kecil pelayanan sudah dilakukan secara terpadu
d. Apabila tidak ada pelayanan yang dilakukan secara terpadu
</t>
  </si>
  <si>
    <t>A. Jika unit kerja telah memiliki inovasi pelayanan yang seluruhnya berbeda dengan unit kerja lain; 
B. Jika unit kerja telah memiliki inovasi pelayanan yang sebagian besar sama dengan unit kerja lain; 
C. Jika unit kerja telah memiliki inovasi pelayanan sama dengan unit kerja lain ; 
D. Jika  unit kerja belum memiliki inovasi pelayanan</t>
  </si>
  <si>
    <t>a. Survey kepuasan masyarakat terhadap pelayanan dilakukan secara berkala
b. Survey kepuasan masyarakat terhadap pelayanan tidak berkala
c. Belum ada survey kepuasan masyarakat terhadap pelayanan</t>
  </si>
  <si>
    <t>a. Hasil survei kepuasan masyarakat dapat diakses melalui berbagai media (misal: papan pengumuman, website, media sosial, media cetak, media televisi, radio dsb)
b. Hasil survei kepuasan masyarakat dapat diakses melalui beberapa media (misal: papan pengumuman, selebaran, dsb)
c. Hasil survei kepuasan masyarakat sulit diakses melalui berbagai media</t>
  </si>
  <si>
    <t>a. Dilakukan tindak lanjut atas seluruh hasil survey kepuasan masyarakat
b. Dilakukan tindak lanjut atas sebagian besar hasil survey kepuasan masyarakat
c. Dilakukan tindak lanjut atas sebagian kecil hasil survey kepuasan masyarakat
d. Belum dilakukan tindak lanjut atas hasil survey kepuasan masyarakat</t>
  </si>
  <si>
    <t>Persentase temuan hasil pemeriksaan (Internal dan eksternal) yang ditindaklanjuti (5)</t>
  </si>
  <si>
    <t>Nilai Survey Persepsi Korupsi (Survei Eksternal) (15)</t>
  </si>
  <si>
    <t>Keterangan</t>
  </si>
  <si>
    <t>Ya, apabila memiliki dokumen rencana kerja pembangunan Zona Integritas</t>
  </si>
  <si>
    <t>A. Jika semua anggota terlibat dalam pembangunan Zona Integritas menuju WBK/WBBM dan usulan-usulan dari anggota diakomodasikan dalam keputusan; 
B. Jika sebagian besar anggota terlibat dalam pembangunan Zona Integritas menuju WBK/WBBM; 
C. Jika sebagian kecil anggota terlibat dalam pembangunan Zona Integritas menuju WBK/WBBM; 
D. Jika belum ada anggota terlibat dalam pembangunan Zona Integritas menuju WBK/WBBM</t>
  </si>
  <si>
    <t>A. Jika semua SOP unit telah mengacu peta proses bisnis dan juga melakukan inovasi yang selaras; 
B. Jika semua SOP unit telah mengacu peta proses bisnis; 
C. Jika sebagian besar SOP unit telah mengacu peta proses bisnis; 
D. Jika sebagian kecil SOP unit telah mengacu peta proses bisnis</t>
  </si>
  <si>
    <t xml:space="preserve">A. Jika unit telah menerapkan seluruh SOP yang ditetapkan dan juga melakukan inovasi pada SOP yang diterapkan; 
B. Jika unit telah menerapkan seluruh SOP yang ditetapkan ;  
C. Jika unit telah menerapkan sebagian besar SOP yang ditetapkan ;  
D. Jika unit telah menerapkan sebagian kecil SOP yang ditetapkan </t>
  </si>
  <si>
    <t xml:space="preserve">a. Jika seluruh SOP utama telah dievaluasi dan telah ditindaklanjuti berupa perbaikan SOP atau usulan perbaikan SOP
b. Jika sebagian besar SOP utama telah dievaluasi dan telah ditindaklanjuti berupa perbaikan SOP atau usulan perbaikan SOP
c. Jika sebagian besar SOP utama telah dievaluasi tetapi belum ditindaklanjuti;
d. Jika sebagian kecil SOP utama telah dievaluasi </t>
  </si>
  <si>
    <t>a. Jika unit kerja memiliki IKU yang ditetapkan instansi pusat dan juga membuat IKU tambahan yang sesuai dengan karakteristik unit kerja ;
b. Jika unit kerja memiliki IKU yang ditetapkan instansi pusat ;
c. Jika unit kerja belum memiliki IKU</t>
  </si>
  <si>
    <t>Telah dilakukan penilaian risiko atas pelaksanaan kebijakan</t>
  </si>
  <si>
    <t>A. Jika telah melakukan penilaian risiko atas seluruh pelaksanaan kebijakan sesuai dengan yang ditetapkan instansi pusat dan juga membuat inovasi terkait lingkungan pengendalian yang sesuai dengan karakteristik unit kerja; 
B. Jika telah melakukan penilaian risiko atas seluruh pelaksanaan kebijakan sesuai dengan yang ditetapkan instansi pusat; 
C. Jika telah melakukan penilaian risiko atas sebagian besar pelaksanaan kebijakan sesuai dengan yang ditetapkan instansi pusat; 
D. Jika melakukan penilaian risiko atas sebagian kecil pelaksanaan kebijakan sesuai dengan yang ditetapkan instansi pusat</t>
  </si>
  <si>
    <t>A. Jika persentase kesenjangan kompetensi pegawai dengan standar kompetensi yang ditetapkan sebesar &lt;25% ; 
B. Jika persentase kesenjangan kompetensi pegawai dengan standar kompetensi yang ditetapkan sebesar &gt;25%-50% ; 
C. Jika  sebagian besar kompetensi pegawai dengan standar kompetensi yang ditetapkan untuk masing-masing jabatan &gt;50%-75%; 
D. Jika persentase kesenjangan kompetensi pegawai dengan standar kompetensi yang ditetapkan sebesar &gt;75%-100%</t>
  </si>
  <si>
    <t>a. Hasil penilaian kinerja individu seluruhnya telah dijadikan dasar pemberian reward
b. Hasil penilaian kinerja individu sebagian besar telah dijadikan dasar pemberian reward
c. Hasil penilaian kinerja individu sebagian kecil telah dijadikan dasar pemberian reward
d. Hasil penilaian kinerja individu belum dijadikan dasar pemberian reward</t>
  </si>
  <si>
    <t>Nilai Pembangunan ZI</t>
  </si>
  <si>
    <r>
      <t xml:space="preserve">E-Office </t>
    </r>
    <r>
      <rPr>
        <b/>
        <sz val="11"/>
        <rFont val="Calibri"/>
        <family val="2"/>
        <scheme val="minor"/>
      </rPr>
      <t>(2)</t>
    </r>
  </si>
  <si>
    <t>Bobot</t>
  </si>
  <si>
    <t>Uraian Penjelasan</t>
  </si>
  <si>
    <t>Ya</t>
  </si>
  <si>
    <t>A</t>
  </si>
  <si>
    <r>
      <t>Dalam pelaksanaan pengembangan kompetensi, apakah unit kerja melakukan upaya pengembangan kompetensi kepada pegawai (dapat melalui pengikutsertaan pada lembaga pelatihan,</t>
    </r>
    <r>
      <rPr>
        <i/>
        <sz val="11"/>
        <color theme="1"/>
        <rFont val="Calibri"/>
        <family val="2"/>
        <scheme val="minor"/>
      </rPr>
      <t xml:space="preserve"> in-house training</t>
    </r>
    <r>
      <rPr>
        <sz val="11"/>
        <color theme="1"/>
        <rFont val="Calibri"/>
        <family val="2"/>
        <charset val="1"/>
        <scheme val="minor"/>
      </rPr>
      <t xml:space="preserve">, atau melalui </t>
    </r>
    <r>
      <rPr>
        <i/>
        <sz val="11"/>
        <color theme="1"/>
        <rFont val="Calibri"/>
        <family val="2"/>
        <scheme val="minor"/>
      </rPr>
      <t>coaching</t>
    </r>
    <r>
      <rPr>
        <sz val="11"/>
        <color theme="1"/>
        <rFont val="Calibri"/>
        <family val="2"/>
        <charset val="1"/>
        <scheme val="minor"/>
      </rPr>
      <t>, atau mentoring, dll) ?</t>
    </r>
  </si>
  <si>
    <r>
      <t xml:space="preserve">A. Jika unit kerja telah menerapkan seluruh kebijakan </t>
    </r>
    <r>
      <rPr>
        <i/>
        <sz val="11"/>
        <color theme="1"/>
        <rFont val="Calibri"/>
        <family val="2"/>
        <scheme val="minor"/>
      </rPr>
      <t>Whistle Blowing System</t>
    </r>
    <r>
      <rPr>
        <sz val="11"/>
        <color theme="1"/>
        <rFont val="Calibri"/>
        <family val="2"/>
        <scheme val="minor"/>
      </rPr>
      <t xml:space="preserve"> sesuai dengan yang ditetapkan instansi pusat dan juga membuat inovasi terkait pelaksanaan </t>
    </r>
    <r>
      <rPr>
        <i/>
        <sz val="11"/>
        <color theme="1"/>
        <rFont val="Calibri"/>
        <family val="2"/>
        <scheme val="minor"/>
      </rPr>
      <t xml:space="preserve">Whistle Blowing System </t>
    </r>
    <r>
      <rPr>
        <sz val="11"/>
        <color theme="1"/>
        <rFont val="Calibri"/>
        <family val="2"/>
        <scheme val="minor"/>
      </rPr>
      <t xml:space="preserve">yang sesuai dengan karakteristik unit kerja; 
B. Jika unit kerja telah menerapkan seluruh kebijakan </t>
    </r>
    <r>
      <rPr>
        <i/>
        <sz val="11"/>
        <color theme="1"/>
        <rFont val="Calibri"/>
        <family val="2"/>
        <scheme val="minor"/>
      </rPr>
      <t>Whistle Blowing System</t>
    </r>
    <r>
      <rPr>
        <sz val="11"/>
        <color theme="1"/>
        <rFont val="Calibri"/>
        <family val="2"/>
        <scheme val="minor"/>
      </rPr>
      <t xml:space="preserve"> sesuai dengan yang ditetapkan instansi pusat; 
C. Jika unit kerja telah menerapkan sebagian besar kebijakan </t>
    </r>
    <r>
      <rPr>
        <i/>
        <sz val="11"/>
        <color theme="1"/>
        <rFont val="Calibri"/>
        <family val="2"/>
        <scheme val="minor"/>
      </rPr>
      <t>Whistle Blowing System</t>
    </r>
    <r>
      <rPr>
        <sz val="11"/>
        <color theme="1"/>
        <rFont val="Calibri"/>
        <family val="2"/>
        <scheme val="minor"/>
      </rPr>
      <t xml:space="preserve"> sesuai dengan yang ditetapkan instansi pusat; 
D. Jika  unit kerja telah menerapkan sebagian kecil kebijakan </t>
    </r>
    <r>
      <rPr>
        <i/>
        <sz val="11"/>
        <color theme="1"/>
        <rFont val="Calibri"/>
        <family val="2"/>
        <scheme val="minor"/>
      </rPr>
      <t>Whistle Blowing System</t>
    </r>
    <r>
      <rPr>
        <sz val="11"/>
        <color theme="1"/>
        <rFont val="Calibri"/>
        <family val="2"/>
        <scheme val="minor"/>
      </rPr>
      <t xml:space="preserve"> sesuai dengan yang ditetapkan instansi pusat</t>
    </r>
  </si>
  <si>
    <t>Kesdam I/BB</t>
  </si>
  <si>
    <t>Sudah dibentuk Tim Pokja, Sprin dan dokumen terlampir.
A. Undangan.
B. Dokumen laporan pelaksanaan pembentukan Tim Pokja.
C. Struktur Organisasi
D. Sprin Pokja
E. RH Tim Pokja</t>
  </si>
  <si>
    <t>Penentuan anggota Tim Pokja telah sesuai dengan mekanisme/prosedur, dokumen terlampir.
A. Berita acara dan laporan pelaksanaan seleksi.
B. Riwayat anggota Tim.
C. Notulen Rapat.
D. Sprin Pokja.</t>
  </si>
  <si>
    <t>Rencana pembangunan sudah Ada, dokumen terlampir :
A. Dokumen rencana Aksi.
B. Dokumen laporan kegiatan penyusunan rencana aksi.
C. Undangan, absensi dan foto.</t>
  </si>
  <si>
    <t>Semua target-target prioritas relevan dengan tujuan pembangunan WBK/WBBM :
Data terlampir :
A. Dokumen rencana Aksi berisi target prioritas.
B. Dokumen laporan pelaksanaan kegiatan penyusunan target prioritas.
C. Keputusan tentang rencana pembangunan ZI dan target prioritas.</t>
  </si>
  <si>
    <t>Sudah ada mekanisme dan media untuk mensosialisasikan WBK/WBM, dokumen terlampir :
A. Captur Website, Medsos.
B. Dokumen laporan sosialisasi.</t>
  </si>
  <si>
    <t>Kegiatan pembangunan telah terlaksana sesuai rencana. Dokumen terlampir :
A. Dokumen laporan rencana aksi.
B. Dokumentasi/foto kegiatan.</t>
  </si>
  <si>
    <t>Laporan Monitoring dan evaluasi sudah dilaksanakan per Bulan,  dokumentasi  terlampir : 
A. Undangan, daftar hadir, notulen dan foto rapat.
B. Laporan Bulanan.</t>
  </si>
  <si>
    <t>Semua hasil monitoring telah ditindaklanjuti, laporan hasil monitoring terlampir :
- Dokumen hasil rekom tindak lanjut.</t>
  </si>
  <si>
    <t>Sudah berperan sebagai role model, dokumen terlampir :
A. Absensi pimpinan.
B. Dokumentasi Pimpinan sebagai pimpinan kegiatan.
C. Dokumentasi kegiatan kerja sama, sinergitas.</t>
  </si>
  <si>
    <t>Sagen perubahan sudah ditetapkan. Dokem terlampir :
A. Undangan rapat.
B. Dokumen laporan pelaksanaan penetapan agen perubahan.
C. Riwayat hidup agen perubahan.
D. Rekomendasi pimpinan.</t>
  </si>
  <si>
    <t>Sudah dibangun budaya kerja dan pola pikir. Dokumen terlampir :
A. Dokumen laporan pelaksanaan kegiatan penerapan budaya kerja.
B. Rekap absensi personel.
C. Dokumentasi Reward and Punishment.</t>
  </si>
  <si>
    <t>Seluruh anggota telah terlibat pembangunan Zona Integritas, Dokumen terlampir :
A. Dokumen Fakta Integritas.
B. Dokumen laporan hasil pembangunan ZI.
C. Dokumentasi kegiatan ZI.</t>
  </si>
  <si>
    <t>Semua SOP unit telah mengacu peta proses bisnis dan juga melakukan inovasi yang selaras. Data dukung terlampir :
A. Dokumen SOP Koatas.
B. SOP AP Kesdam I/BB.</t>
  </si>
  <si>
    <t xml:space="preserve">Telah menerapkan seluruh SOP yang ditetapkan dan juga melakukan inovasi pada SOP yang diterapkan;Data dukung:
A.Alur Giat Rikkes  
B.Foto Giat sesuai SOP
</t>
  </si>
  <si>
    <t xml:space="preserve">Telah dievaluasi dan telah ditindaklanjuti berupa perbaikan SOP atau usulan perbaikan SOP. Data Dukung:
A.Dokumen hasil evaluasi 
B.Tindak Lanjut perbaikan SOP.
</t>
  </si>
  <si>
    <t xml:space="preserve">Memiliki sistem pengukuran kinerja yang menggunakan teknologi informasi dan juga melakukan inovasi; Melalui aplikasi SPAN dan E Manev. Data Dukung:
A.Capture Aplikasi E-Monev (Smart )
B.Capture penilaian beban Kerja 
</t>
  </si>
  <si>
    <t xml:space="preserve">Sudah memiliki operasionalisasi manajemen SDM yang menggunakan teknologi informasi dan juga melakukan inovasi; Data Dukung: 
- Capture Aplikasi Sisfopers
</t>
  </si>
  <si>
    <t xml:space="preserve">Sudah memberikan pelayanan kepada publik dengan menggunakan teknologi informasi dan juga melakukan inovasi; 
Data Dukung;
A.IG Kesdam I/BB
B.LPSE
C.Website </t>
  </si>
  <si>
    <t>Monitoring dan evaluasiterhadap pemanfaatan teknologi informasi dalam pengukuran kinerja unit, operasionalisasi SDM, dan pemberian layanan kepada publik dilakukan bulanan;
DataDukung:
A. Undangan rapat monitoring dan evaluasi;
B. Notulen Rapat.
C. Daftar Hadir.
D. Foto Rapat.
E. Dokumen monitoring dan Evaluasi.</t>
  </si>
  <si>
    <t xml:space="preserve">Kebijakan tentang  keterbukaan informasi publik sudah diterapkan,
Data Dukung:
A. Captur Anggaran Dipa melalui Website.
B.Capture Website Kesdam I/BB,Spanduk / Banner  dan Media Sosial.
</t>
  </si>
  <si>
    <t xml:space="preserve">Sudah dilakukan monitoring dan evaluasi pelaksanaan kebijakan keterbukaan informasi publik. 
Data Dukung:
A.Undangan Rapat monitoring dan evaluasi.
B.Absensi 
C.Notulen 
D. Dokumen laporan hasil evaluasi dan monitoring.
</t>
  </si>
  <si>
    <t>Kebutuhan pegawai yang disusun telah mengacu kepada peta jabatan dan hasil analisis beban kerja. Data dukung :
A. Undangan Pankar, Notulen, Daftar Hadir dan Foto Rapat.
B. Peta Jabatan Struktural dan Fungsional.
C. Analisa Jabatan dan penilaian beban kerja.
D. Surat usulan kebutuhan Personel.</t>
  </si>
  <si>
    <t>Penempatan jabatan murni mengacu kepada kebutuhan pegawai yang telah disetujui. Data dukung terlampir :
A. Dokumen Usul penempatan jabatan Pama, Ba/Ta dan PNS.
B. Dokumen kondisi Nyata Personel.
C. Kep penempatan Kolektif.
D. Sprinlak Tugas Pama, Ba/Ta, PNS.</t>
  </si>
  <si>
    <t>Sudah dilakukan monitoring personel baru. Data dukung :
A. Sprin anggota Baru.
B. Dapen anggota baru.</t>
  </si>
  <si>
    <t>Pelaksanaan mutasi antar jabatan dilakukan sebagai wujud dari pengembangan karier anggota. Data dukung :
A. Undangan rapat, daftar hadir, foto rapat mutasi internal.
B. Kep mutasi internal.
C. Daftar riwayat hidup.</t>
  </si>
  <si>
    <t>Semua mutasi pegawai antar jabatan telah memperhatikan kompetensi jabatan dan mengikuti pola mutasi yang telah ditetapkan pusat dan juga unit kerja telah memberikan pertimbangan.
Data dukung :
A. Undangan rapat, daftar hadir, foto rapat mutasi internal.
B. Kep mutasi internal.
C. Daftar riwayat hidup yang memuat riwayat pendidikan/ penugasan/pengembangan karier anggota.</t>
  </si>
  <si>
    <t>Sudah dilakukan monitoring dan evaluasi terhadap kegiatan mutasi yang telah dilakukan.
Data dukung :
A. Dokumen monitoring.
B. Evaluasi Giat mutasi.</t>
  </si>
  <si>
    <t>Telah dilakukan Training Need Analysis untuk pengembangan kompetensi dengan pengajuan pendidikan.
Data dukung terlampir :
A. Undangan, notulen, daftar hadir, foto rapat pengajuan pendidikan.
B. Dokumen pengajuan kebutuhan pendidikan.</t>
  </si>
  <si>
    <t>Semua rencana pengembangan kompetensi telah mempertimbangkan hasil pengelolaan kinerja personel.
Data dukung terlampir :
A. Undangan, notulen, daftar hadir, foto rapat.
B. Dokumen rencana pengembangan kompetensi personel berdasarkan penilaian kinerja.
C. Dokumen Dapen.</t>
  </si>
  <si>
    <t>Mengetahui persentase kesenjangan kompetensi personel yang ada dengan standar kompetensi yang ditetapkan untuk masing-masing jabatan.
Data dukung :
A. Dokumen hasil assesmen Jabatan.
B. Dokumen Komposisi personel.</t>
  </si>
  <si>
    <t>Seluruh pegawai memperoleh hak yang sama untuk mengikuti Diklat maupun pengembangan kompetensi. 
Data dukung :
- Dokumen perihal kesempatan  mengikuti pendidikan/pengembangan kometensi.</t>
  </si>
  <si>
    <t>Kesdam I/BB telah melakukan upaya pengembangan kompetensi kepada personel. Data dukung terlampir :
A. Surat usulan pendidikan.
B. Sprin Pendidikan.</t>
  </si>
  <si>
    <t>Monitoring dan Evaluasi Kinerja telah dilaksanakan per Triwulan.
Data dukung :
- Laporan hasil monitoring terhadap hasil pendidikan pertriwulan.</t>
  </si>
  <si>
    <t>Penetapan kinerja individu seluruh personel telah dilaksanakan.
Data dukung :
A. Dokumen penilaian beban kinerja dan analisis jabatan.
B. Dokumen penilaian personel.</t>
  </si>
  <si>
    <t>Seluruh ukuran kinerja individu telah memiliki kesesuaian dengan indikator kinerja individu level diatasnya. Data dukung :
- Dukumen Menhubja Kesdam dan Denkesyah.</t>
  </si>
  <si>
    <t>Pengukuran kinerja individu telah dilakukan secara bulanan.
Data dukung :
- Dokumen penilaian kinerja individu bulanan.</t>
  </si>
  <si>
    <t>Hasil penilaian kinerja individu dijadilan dasar pemberian reward.
Data dukung :
A. Undangan rapat, notulen, daftar hadir, foto rapat.
B. Keputusan pemberian reward.</t>
  </si>
  <si>
    <t>Aturan disiplin/kode etik/kode perilaku telah dilaksanakan/diimplementasikan. Data dukung :
A. Dokumen tentang penegakan disiplin.
B. Protap satuan.
C. Dokumen sosialisasi.
D. Dokumen penerapan disiplin.
E. Dokumen penegakan hukuman disiplin atas pelanggaran disiplin/kode etik.</t>
  </si>
  <si>
    <t>Data kepegawaian telah dimutakhirkan setiap bulan melalui aplikasi Sisfopers.
Data dukung :
A. Laporan hasil pemutakhiran data personel bulanan.
B. Update data secara mandiri oleh setiap personel.
C. Pindah data jabatan oleh setiap personel.</t>
  </si>
  <si>
    <t>Kakesdam I/BB terlibat secara langsung pada saat penyusunan Perencanaan. Data dukung :
A. Undangan, Notulen, Daftar Hadir, Foto rapat.
B. Dokumen perencanaan program dan anggaran.</t>
  </si>
  <si>
    <t>Kakesdam I/BB terlibat secara langsung pada saat penyusunan Penetapan Kinerja. Data dukung :
A. Undangan, notulen, daftar hadir, foto rapat.
B. Dokumen perjanjian kinerja.</t>
  </si>
  <si>
    <t>Pimpinan telah memantau langsung pencapaian kinerja.
Data dukung :
A. Undangan, notulen, daftar hadir, foto rapat.
B. Laporan daya serap secara berkala.</t>
  </si>
  <si>
    <t>Dokumen perencanaan sudah ada. Data dukung :
A. Renstra.
B. Renja.
C. Perjanjian Kinerja.</t>
  </si>
  <si>
    <t>Perencanaan sudah berorientasi hasil/outcome.
Data dukung :
- RKA dan RAB yang telah berorientasi kepada hasil.</t>
  </si>
  <si>
    <t>sudah memiliki IKU, ada pada laporan Lakip.
Data dukung :
- Dokumen IKU.</t>
  </si>
  <si>
    <t>Indikator kinerja telah SMART.
Data dukung :
- Dokumen lampiran LKIP yang didalamnya penilaian IKU telah SMART.</t>
  </si>
  <si>
    <t>Sudah disusun, sesuai laporan LKJ Per Triwulan.
Data dukung :
- LKJ Triwulan.</t>
  </si>
  <si>
    <t>Pelaporan kinerja telah memberikan informasi tentang kinerja. Data Dukung :
- Laporan Kinerja Instansi Pemerintah (LKIP)</t>
  </si>
  <si>
    <t>Kesdam I/BB berupaya meningkatkan seluruh kapasitas SDM yang menangani akuntabilitas kinerja.
Data dukung :
- Dokumen laporan Bimtek/pendidikan /sosialisasi penyusunan LKIP.</t>
  </si>
  <si>
    <t>Sudah sesuai kompetensi, data dukung sprin, izajah kompetensi dan sertifikasi kompetensi terlampir
Data dukung :
- Daftar anggota bidang perencanaan yang telah mengikuti Bimtek/Pendidikan/ Sosialisasi/ penyusunan LKIP.</t>
  </si>
  <si>
    <t>Telah dilengkapi Sprin pengendalian gratifikasi. Data dukung : 
- Baner, Spanduk</t>
  </si>
  <si>
    <t>Pengendalian gratifikasi telah diimplementasikan. 
Data dukung :
A. Sprin UPG, 
B. Capture CCTV.</t>
  </si>
  <si>
    <t xml:space="preserve">Lingkungan pengendalian telah dibangun.
Data dukung :
A. Dokumen sosialisasi SPIP.
B. Sprin Tim Wasrik/Reviu.
C. Dokumen laporan pengawasan tim reviu. </t>
  </si>
  <si>
    <t>Penilaian resiko dari masing-masing seksi sudah ada.
Data dukung :
A. Dokumen matrik identifikasi resiko.
B. Dokumen analisis hasil pemeriksaan.</t>
  </si>
  <si>
    <t>Telah dilakukan kegiatan pengendalian untuk meminimalisir risiko yang telah diidentifikasi.
Data dukung :
- Dokumen laporan Reviu yang telah diidentifikasi.</t>
  </si>
  <si>
    <t>Pimpinan telah memberikan pengarahan tentang informasi resiko. Dokumen terlampir :
- Dokumen (Foto dan naskah arahan pimpinan) pelaksanaan apel pagi dan sore.</t>
  </si>
  <si>
    <t>Kesdam I/BB  telah mengimplementasikan seluruh kebijakan pengaduan masyarakat sesuai dengan yang ditetapkan instansi pusat :
A. Sprin petugas pengaduan masyarakat.
B. Capture ruang/loket/kotak pengaduan masyarakat.
C. Capture spanduk/banner informasi sarana penyampaian pengaduan.
D. Capture sarana pengaduan mulalui media online.</t>
  </si>
  <si>
    <t>Pengaduan masyarakat sudah ditindak lanjuti, diawali dengan pemeriksaan pengaduan. Data dukung :
A. Capture respon pengaduan masyarakat.
B. Nota dinas penyampaian pengaduan masyarakat kepada bagian terkait.</t>
  </si>
  <si>
    <t>Telah dilakukan monitoring dan evaluasi atas penanganan pengaduan masyarakat. Data dukung :
A. Laporan monitoring dan evaluasi laporan pengaduan masyarakat.
B. Nota dinas penyampaian pengaduan masyarakat kepada bagian terkait untuk ditindak lanjuti.</t>
  </si>
  <si>
    <t xml:space="preserve">Seluruh hasil evaluasi atas pengaduan masyarakat telah ditindak lanjuti dengan membuat laporan monitoring. 
Data dukung :
- Dokumen laporan tindak atas laporan monitoring dan evaluasi laporan pengaduan. </t>
  </si>
  <si>
    <t>Sudah dilaksanakan sosialisasi WBS.
Data dukung :
A. Dokumen WBS.
B. Sosialisasi WBS.</t>
  </si>
  <si>
    <t>Kesdam I/BB telah menerapkan seluruh kebijakan Whistle Blowing System sesuai dengan yang ditetapkan instansi pusat dan juga membuat inovasi terkait pelaksanaan Whistle Blowing System yang sesuai dengan karakteristik unit kerja. Data dukung :
- Capture aplikasi WBS.</t>
  </si>
  <si>
    <t>Evaluasi  penerapan Whistle Blowing System dilakukan bulanan.
Data dukung :
- Dokumen laporan hasil evaluasi WBS.</t>
  </si>
  <si>
    <t xml:space="preserve"> Seluruh hasil evaluasi  penerapan Whistle Blowing System telah ditindaklanjuti.
Data dukung :
- Dokumen laporan tindak lanjut hasil evaluasi WBS.</t>
  </si>
  <si>
    <t>Sudah dilaksanakan identifikasi sesuai dengan Perkasad Nomor 29 Tahun 2017 tentang Pedoman penanganan benturan kepentingan di lingkungan TNI-AD</t>
  </si>
  <si>
    <t>Telah disosialisasikan tentang benturan kepentingan kepada seluruh personel.
Data dukung :
- Dokumen Paparan sosialisasi penanganan benturan kepentingan.</t>
  </si>
  <si>
    <t>Benturan kepentingan telah diimplementasikan ke seluruh Jajaran. 
Data dukung :
- Dokumen fakta integritas jabatan.</t>
  </si>
  <si>
    <t>Penanganan benturan kepentingan telah dievaluasi secara berkala.
Data dukung :
- Dokumen laporan evaluasi benturan kepentingan.</t>
  </si>
  <si>
    <t>Hasil evaluasi telah ditindak lanjuti.
Data dukung :
- Dokumen laporan tindak lanjut atas penanganan benturan kepentingan.</t>
  </si>
  <si>
    <t>Kesdam I/BB telah menyusun dan menetapkan SOP tiap-tiap pelayanan sesuai standart. 
Data dukung terlampir :
A. SOP TUUD.
B. SOP Yankes.
C. SOP Kesprev.
D. SOP Dukkes.
E. SOP Matkes.
F. SOP Minlog.
G. SOP Ren.
H. SOP Was.</t>
  </si>
  <si>
    <t>Kesdam I/BB telah melakukan reviu dan perbaikan terhadap standar pelayanan dan SOP yang ditetapkan Komando atas dan melakukan inisiatif reviu perbaikan.
Data dukung :
A. SOP yang akan direvisi.
B. Undangan rapat, notulen, daftar hadir dan foto.
C. Dokumen reviu dan perbaikan atas standar pelayanan dan SOP.</t>
  </si>
  <si>
    <t>Kesdam I/BB telah menyediakan Media Informasi pelayanan Jajaran Kesdam I/BB: 
Offline : Plang Satuan/Pelayanan, dengan Leaflet jadwal dokter, Customer Service. 
Media Online : Website, Email, Instagram dan WA.
Data dukung :
A. Captur media online.
B. Capture Plang informasi pelayanan.</t>
  </si>
  <si>
    <t>Telah terdapat sistem sanksi/reward bagi pelaksana layanan serta pemberian kompensasi kepada penerima layanan bila layanan tidak sesuai standar dan sudah diimplementasikan.
Data dukung :
A. Dokumen penunjang sistem Reward dan Punisment.
B. Dokumen penerima penghargaan.
C. Dokumen penjatuhan hukuman.</t>
  </si>
  <si>
    <t>Telah dilaksanakan Survey kepuasan masyarakat terhadap pelayanan dilakukan secara berkala.
Data dukung :
A. Dokumen laporan survei masyarakat.
B. Rekap hasil survey.</t>
  </si>
  <si>
    <t>B</t>
  </si>
  <si>
    <t xml:space="preserve">Telah terdapat pelayanan terpadu/terintegrasi dengan masyarakat.
Data dukung :
A. Petugas Layanan Covid
B. Laporan Harian Layanan Covid
C. Petugas Layana  Rikkes         D. Petugas Layanan Piket </t>
  </si>
  <si>
    <t>Telah terdapat inovasi pelayanan Penegakan disiplin protokol kesehatan, dan Posko Siaga Covid-19.
Data dukung :
A. Capture Inovasi Layanan Monitoring Pers.
B. Dokumen Posko Terpadu              C. Dokumen Bhaksos                            D. Dokumen Rikkes</t>
  </si>
  <si>
    <t>Sosialisasi/Pelatihan dalam upaya penerapan budaya kerja pelayanan prima telah dilakukan.
Data dukung :
A. Dokumen Pelaks Latihan     B. Sprin Latihan                            C. Sprin Penyelenggara</t>
  </si>
  <si>
    <r>
      <t xml:space="preserve">Kesdam I/BB telah memiliki kebijakan standar pelayanan berupa SOP penerapan Tupok terhadap Pihak ke dua. 
Data dukung :
</t>
    </r>
    <r>
      <rPr>
        <sz val="12"/>
        <rFont val="Calibri"/>
        <family val="2"/>
        <scheme val="minor"/>
      </rPr>
      <t xml:space="preserve">A. SOP Rikkes                     B. SOP Bhakti Sosial.
C. Lap Penyusunan SOP </t>
    </r>
  </si>
  <si>
    <t>Seluruh SOP pelayanan telah dimaklumatkan dan telah di aplikasikan sesuai prosedur yang ditetapkan.
Data dukung :
A. Sertifikat akreditasi Yan Rumkit Jajaran Kesdam I/BB.
B. Keputusan penetapan SOP Dukkes dan Yankes dan telah diimplementasikan.
C. Publikasi SOP melalui banner.                                                D. Indek Biaya Rikkes</t>
  </si>
  <si>
    <t>Hasil survey diakses dalam media sosial.
Data dukung :
A. Captur dan foto dokumentasi.</t>
  </si>
  <si>
    <t>Kesdam I/BB telah melakukan tindak lanjut atas seluruh hasil survey kepuasan masyarakat.
Data dukung :
- Dokumen laporan perbaikan pelayanan sebagai tindak lanjut  survey kepuasan masyarakat.</t>
  </si>
  <si>
    <t>https://drive.google.com/drive/folders/1Y3nr4UXj_8aEFvt_IPw63IgzzGCuztG1?usp=sharing</t>
  </si>
  <si>
    <t>https://drive.google.com/drive/folders/1pNIakthq_uk6jIIj1U_aT6-DzFgOqe_H?usp=sharing</t>
  </si>
  <si>
    <t>https://drive.google.com/drive/folders/1LZ0geXEop119AmMOkAZE4dp7bMs6vDSe?usp=sharing</t>
  </si>
  <si>
    <t>https://drive.google.com/drive/folders/1V2P5I5V4WoXcyACgz0eb1L9xzB87-_aV?usp=sharing</t>
  </si>
  <si>
    <t>https://drive.google.com/drive/folders/1dlxPgeBM7p2mjSHm7ONzZzxHQ7WDCFAf?usp=sharing</t>
  </si>
  <si>
    <t>https://drive.google.com/drive/folders/16Pix9wlKtHyj5pG6AUBfytiQHsFequ0R?usp=sharing</t>
  </si>
  <si>
    <t>https://drive.google.com/drive/folders/1TgCtFYQo2-CaH2fSJSLgfmORDRG7e9xd?usp=sharing</t>
  </si>
  <si>
    <t>https://drive.google.com/drive/folders/1CqyEOWU_Th0lGkZtNUGjIrYEN1vju1Vp?usp=sharing</t>
  </si>
  <si>
    <t>https://drive.google.com/drive/folders/1oIRFGl1MAkbsNx2yoyHN17407FsEI9C8?usp=sharing</t>
  </si>
  <si>
    <t>https://drive.google.com/drive/folders/11yA-DzjgN42cC1gobQCqfuMoqlaAPmVR?usp=sharing</t>
  </si>
  <si>
    <t>https://drive.google.com/drive/folders/1e20CUyEBQGKvmqcLLuYpSzZffCTt8r-P?usp=sharing</t>
  </si>
  <si>
    <t>https://drive.google.com/drive/folders/1ONy1qdNcnc3SiIhvMFmC9UI-UcUxRkMa?usp=sharing</t>
  </si>
  <si>
    <t>https://drive.google.com/drive/folders/1GiOYBm_CfN7m8WaDct04Wyb6Inq0tWQz?usp=sharing</t>
  </si>
  <si>
    <t>https://drive.google.com/drive/folders/1gL86qaohEW5GFAfzsHrQb0IlP0i7BhSq?usp=sharing</t>
  </si>
  <si>
    <t>https://drive.google.com/drive/folders/1oZDiNHx99YmIdF8hswVH9-LY7TfSoI7I?usp=sharing</t>
  </si>
  <si>
    <t>https://drive.google.com/drive/folders/1Sxd4fw03mkOSqd4USD9VT607uDFUwV6M?usp=sharing</t>
  </si>
  <si>
    <t>https://drive.google.com/drive/folders/1jAXhvU79WrKmOmzYu_HtqKbVGqH8ZGOw?usp=sharing</t>
  </si>
  <si>
    <t>https://drive.google.com/drive/folders/1QKQ6AUSZadSqmzSxBP_Xzp4ahgjgS4Lu?usp=sharing</t>
  </si>
  <si>
    <t>https://drive.google.com/drive/folders/1aahhB8xEduUPNy8rmMifernU_ZnhimOc?usp=sharing</t>
  </si>
  <si>
    <t>https://drive.google.com/drive/folders/1gU-r2FrsxPJyL4pG71ORuD-Zt4gP-S-P?usp=sharing</t>
  </si>
  <si>
    <t>https://drive.google.com/drive/folders/1ENy42R5Y2QW52WA75AChIm_fF_GFnYVM?usp=sharing</t>
  </si>
  <si>
    <t>https://drive.google.com/drive/folders/1hmzEYgE1sgvKFIzyJz_3HdgD583djuab?usp=sharing</t>
  </si>
  <si>
    <t>https://drive.google.com/drive/folders/16r0306RIjdL9kPuYW879hxzH3Z2PPz8V?usp=sharing</t>
  </si>
  <si>
    <t>https://drive.google.com/drive/folders/119KClmtNXuXSJtqmY1CIcqcPTj4dT0R7?usp=sharing</t>
  </si>
  <si>
    <t>https://drive.google.com/drive/folders/1FPFF1BNdLW60OtkxMpHJFrwPeiccEOBB?usp=sharing</t>
  </si>
  <si>
    <t>https://drive.google.com/drive/folders/1bqttfuTAYckLtMsI6thKSiMDZUnFtjRx?usp=sharing</t>
  </si>
  <si>
    <t>https://drive.google.com/drive/folders/1uwwyQ-ze0rLyikAR-yZVZburZq6AR9SI?usp=sharing</t>
  </si>
  <si>
    <t>https://drive.google.com/drive/folders/1RAi5ZiIumUdcCdPQK69tShDKw805axDo?usp=sharing</t>
  </si>
  <si>
    <t>https://drive.google.com/drive/folders/1Znmf2VyBa5HKw-bpH0PnC3GecciDxcmP?usp=sharing</t>
  </si>
  <si>
    <t>https://drive.google.com/drive/folders/1gi5y7XIvEMqTqG46lfj51PLfTMKXeozs?usp=sharing</t>
  </si>
  <si>
    <t>https://drive.google.com/drive/folders/1eHD_3cTlRytPmdKzhQMfkS_Ih5SZ1tLF?usp=sharing</t>
  </si>
  <si>
    <t>https://drive.google.com/drive/folders/1o5jyiiElUBVUVX8fhYAEdZNTjAaHAsBa?usp=sharing</t>
  </si>
  <si>
    <t>https://drive.google.com/drive/folders/1_91FekQxFcgSRhn96fzgGqzEnAl_jgtK?usp=sharing</t>
  </si>
  <si>
    <t>https://drive.google.com/drive/folders/1PM_QTtZSObfYzas-QwMPtyW6mUakne9B?usp=sharing</t>
  </si>
  <si>
    <t>https://drive.google.com/drive/folders/1xTGfpQeO_zl3P-chMojVlCEugrO_W2Us?usp=sharing</t>
  </si>
  <si>
    <t>https://drive.google.com/drive/folders/16QNsrmqaJekCBm4OR6yW8GQcX13R3GBU?usp=sharing</t>
  </si>
  <si>
    <t>https://drive.google.com/drive/folders/12bTmzezIUCxxIEDsPGsFrexbNILB5OQV?usp=sharing</t>
  </si>
  <si>
    <t>https://drive.google.com/drive/folders/1QuGJ6rwZHFcQ30Ux0vH5iuLkLZifNL0R?usp=sharing</t>
  </si>
  <si>
    <t>https://drive.google.com/drive/folders/1Bi1QdKIU1JnSuBoS-BH9MR5D3OhFh9qm?usp=sharing</t>
  </si>
  <si>
    <t>https://drive.google.com/drive/folders/1wjLf2Gt1RwFP2VA0uCFcDjEzqmB9ABHZ?usp=sharing</t>
  </si>
  <si>
    <t>https://drive.google.com/drive/folders/1Jo2ZsJ6w2HfdvcFCj5sysEf4X1zFQoWq?usp=sharing</t>
  </si>
  <si>
    <t>https://drive.google.com/drive/folders/1opVcUO3O-w_8Ztqp5QOd95hnNcpnIeWe?usp=sharing</t>
  </si>
  <si>
    <t>https://drive.google.com/drive/folders/1CvGn2qRtj3wWPnvaDgUqcYYwGvsC_Yj4?usp=sharing</t>
  </si>
  <si>
    <t>https://drive.google.com/drive/folders/1laaRV5g80bf3GN4xNaUyFGb89er99Q6N?usp=sharing</t>
  </si>
  <si>
    <t>https://drive.google.com/drive/folders/1asEr3sfh-dlq3rvpOfpDmLf6ohpl9UEK?usp=sharing</t>
  </si>
  <si>
    <t>https://drive.google.com/drive/folders/1X3NRbn7k7fIwnRwrDvjvQpSzLCZzxL7g?usp=sharing</t>
  </si>
  <si>
    <t>https://drive.google.com/drive/folders/18BVZXug7gEs0WMaxLAGJ-wABaAfDuttk?usp=sharing</t>
  </si>
  <si>
    <t>https://drive.google.com/drive/folders/1SaNSSZrhoMVg7ur5arycPTgNr61syjDk?usp=sharing</t>
  </si>
  <si>
    <t>https://drive.google.com/drive/folders/1chK1mt8QuKL0JlmgqV0KbIRXrIlw6jzq?usp=sharing</t>
  </si>
  <si>
    <t>https://drive.google.com/drive/folders/17t-Y6WARuQ32WiUGfks0sboaLZvspkgM?usp=sharing</t>
  </si>
  <si>
    <t>https://drive.google.com/drive/folders/16od25T8aw99X6TknjdCG4OB6Y__RaYeE?usp=sharing</t>
  </si>
  <si>
    <t>https://drive.google.com/drive/folders/1Po_OzYn6qVd_gKNnXE5N3gp5_UFBo1wC?usp=sharing</t>
  </si>
  <si>
    <t>https://drive.google.com/drive/folders/1BeYOSDaOL5eFBXTPgVBdwDRD65STgmhZ?usp=sharing</t>
  </si>
  <si>
    <t>https://drive.google.com/drive/folders/1rtKOADeOEkOVW0KnOu1reJCORiqsPmtj?usp=sharing</t>
  </si>
  <si>
    <t>https://drive.google.com/drive/folders/1xz5uqIl9hPSfHc_2aurITLszXHM1GqvN?usp=sharing</t>
  </si>
  <si>
    <t>https://drive.google.com/drive/folders/12cwk2PE5O_4KPORH-GbAKxqivHxcHR_f?usp=sharing</t>
  </si>
  <si>
    <t>https://drive.google.com/drive/folders/1xRLnUQNRM9uKODKjsW7o1Bk5s-xvddMV?usp=sharing</t>
  </si>
  <si>
    <t>https://drive.google.com/drive/folders/1AkLyuBAJtJtzumAYD5J02AxxdhsgbS0u?usp=sharing</t>
  </si>
  <si>
    <t>https://drive.google.com/drive/folders/1W0sTwNSG-PeaXYEuJIUlmu9JLfwSVWAV?usp=sharing</t>
  </si>
  <si>
    <t>https://drive.google.com/drive/folders/1DFuPaWTno1cRcTEyEeKra_4gk84zy4lK?usp=sharing</t>
  </si>
  <si>
    <t>https://drive.google.com/drive/folders/1czjL0tEMwCuwP_GH3DFA8k-cii2wxD9u?usp=sharing</t>
  </si>
  <si>
    <t>https://drive.google.com/drive/folders/1eTqxRXMofljRup6C8iGe3yrUS7dF1WJ2?usp=sharing</t>
  </si>
  <si>
    <t>https://drive.google.com/drive/folders/1ZEVlpZjfuc7n3NkF7KAeWUGh79XPXPmu?usp=sharing</t>
  </si>
  <si>
    <t>https://drive.google.com/drive/folders/1g7YfOGckEuRez4XGUVl4yPQJDa0fnBv2?usp=sharing</t>
  </si>
  <si>
    <t>https://drive.google.com/drive/folders/1vcZ5fJ62MfUxvUElTG59yUHUnsBsWwAq?usp=sharing</t>
  </si>
  <si>
    <t>https://drive.google.com/drive/folders/1cVEY1ZDw1AsVRaC_e7yJ3lUDM0Hxtk3a?usp=sharing</t>
  </si>
  <si>
    <t>https://drive.google.com/drive/folders/1j9ByOY4JaToSRdxQBHNA8PtyT2w71QdS?usp=sharing</t>
  </si>
  <si>
    <t>https://drive.google.com/drive/folders/1l0rUuSTNtSG7UjDApzd3bolJCAMS6AIJ?usp=sharing</t>
  </si>
  <si>
    <t>https://drive.google.com/drive/folders/1sKsANeJDUgHguLmp_6uiU2xPGDPNiJEk?usp=sharing</t>
  </si>
  <si>
    <t>https://drive.google.com/drive/folders/1gvYBHjGBxtbOc6J593mZfEgRx69vnYdK?usp=sharing</t>
  </si>
  <si>
    <t>https://drive.google.com/drive/folders/1-EXb--NagXyIlrh0VAFcuc_rYchsHBDX?usp=sharing</t>
  </si>
  <si>
    <t>https://drive.google.com/drive/folders/1CSmld7Gpa8yDn54DOIyo_AMUM0UWpIcZ?usp=sharing</t>
  </si>
  <si>
    <t>https://drive.google.com/drive/folders/1oYSwjyKy30t9a-yP6jYbtDOz-ffe_GF6?usp=sharing</t>
  </si>
  <si>
    <t>https://drive.google.com/drive/folders/1q-wxH0r2q5qOGVt5QM9jSpPe81Auvmuq?usp=sharing</t>
  </si>
  <si>
    <t>https://drive.google.com/drive/folders/1OZQS3sZG9x9IsPaAUw_hTZxP1BIDh_Do?usp=sharing</t>
  </si>
  <si>
    <t>https://drive.google.com/drive/folders/1xyTAmkbudNL3B49e2LVgtJ0J9RMbeqbI?usp=sharing</t>
  </si>
  <si>
    <t>https://drive.google.com/drive/folders/1aLDO_02N5RLJMxu3jZT0XXAUh9YZ6KOh?usp=sharing</t>
  </si>
  <si>
    <t>https://drive.google.com/drive/folders/19-Yd31lvgvmatirDWPCVuMR3lVGMofhW?usp=sharing</t>
  </si>
  <si>
    <t>https://drive.google.com/drive/folders/1wB8WN33502NUZIJDqfuviefb9Cg5IRh5?usp=sharing</t>
  </si>
  <si>
    <t>https://drive.google.com/drive/folders/1otPGJer6xbNK9vjJx5mI-T99PQzcXXCH?usp=sharing</t>
  </si>
  <si>
    <t>ZI RB</t>
  </si>
  <si>
    <t>POKJA MANAJEMEN PERUBAHAN (5)</t>
  </si>
  <si>
    <t>POKJA PENATAAN TATALAKSANA (5)</t>
  </si>
  <si>
    <t>POKJA PENATAAN SISTEM MANAJEMEN SDM (15)</t>
  </si>
  <si>
    <t>POKJA PENGUATAN AKUNTABILITAS (10)</t>
  </si>
  <si>
    <t xml:space="preserve">POKJA PENGUATAN PENGAWASAN (15) </t>
  </si>
  <si>
    <t xml:space="preserve">POKJA PENINGKATAN KUALITAS PELAYANAN PUBLIK (10)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</si>
</sst>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charset val="1"/>
      <scheme val="minor"/>
    </font>
    <font>
      <b/>
      <sz val="14"/>
      <color theme="1"/>
      <name val="Calibri"/>
      <family val="2"/>
      <scheme val="minor"/>
    </font>
    <font>
      <sz val="11"/>
      <name val="Calibri"/>
      <family val="2"/>
      <charset val="1"/>
      <scheme val="minor"/>
    </font>
    <font>
      <b/>
      <sz val="11"/>
      <name val="Calibri"/>
      <family val="2"/>
      <charset val="1"/>
      <scheme val="minor"/>
    </font>
    <font>
      <i/>
      <sz val="11"/>
      <color theme="1"/>
      <name val="Calibri"/>
      <family val="2"/>
      <scheme val="minor"/>
    </font>
    <font>
      <sz val="11"/>
      <color theme="1"/>
      <name val="Calibri"/>
      <family val="2"/>
      <charset val="1"/>
      <scheme val="minor"/>
    </font>
    <font>
      <sz val="11"/>
      <name val="Calibri"/>
      <family val="2"/>
      <scheme val="minor"/>
    </font>
    <font>
      <b/>
      <sz val="11"/>
      <name val="Calibri"/>
      <family val="2"/>
      <scheme val="minor"/>
    </font>
    <font>
      <u/>
      <sz val="11"/>
      <color theme="10"/>
      <name val="Calibri"/>
      <family val="2"/>
      <charset val="1"/>
      <scheme val="minor"/>
    </font>
    <font>
      <u/>
      <sz val="11"/>
      <color theme="11"/>
      <name val="Calibri"/>
      <family val="2"/>
      <charset val="1"/>
      <scheme val="minor"/>
    </font>
    <font>
      <i/>
      <sz val="11"/>
      <name val="Calibri"/>
      <family val="2"/>
      <scheme val="minor"/>
    </font>
    <font>
      <b/>
      <i/>
      <sz val="11"/>
      <color theme="1"/>
      <name val="Calibri"/>
      <family val="2"/>
      <scheme val="minor"/>
    </font>
    <font>
      <sz val="10"/>
      <name val="Arial"/>
      <family val="2"/>
    </font>
    <font>
      <sz val="11"/>
      <color theme="1" tint="4.9989318521683403E-2"/>
      <name val="Calibri"/>
      <family val="2"/>
      <scheme val="minor"/>
    </font>
    <font>
      <sz val="11"/>
      <color theme="1"/>
      <name val="Bookman Old Style"/>
      <family val="1"/>
    </font>
    <font>
      <sz val="12"/>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39">
    <xf numFmtId="0" fontId="0" fillId="0" borderId="0"/>
    <xf numFmtId="9" fontId="19"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6" fillId="0" borderId="0"/>
    <xf numFmtId="0" fontId="19" fillId="0" borderId="0"/>
    <xf numFmtId="0" fontId="22" fillId="0" borderId="0" applyNumberFormat="0" applyFill="0" applyBorder="0" applyAlignment="0" applyProtection="0"/>
  </cellStyleXfs>
  <cellXfs count="174">
    <xf numFmtId="0" fontId="0" fillId="0" borderId="0" xfId="0"/>
    <xf numFmtId="0" fontId="0" fillId="0" borderId="0" xfId="0"/>
    <xf numFmtId="0" fontId="14" fillId="6" borderId="0" xfId="0" applyFont="1" applyFill="1"/>
    <xf numFmtId="0" fontId="15" fillId="0" borderId="0" xfId="0"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wrapText="1"/>
    </xf>
    <xf numFmtId="0" fontId="13" fillId="3" borderId="1" xfId="0" applyFont="1" applyFill="1" applyBorder="1" applyAlignment="1">
      <alignment vertical="top"/>
    </xf>
    <xf numFmtId="0" fontId="13" fillId="3" borderId="1" xfId="0" applyFont="1" applyFill="1" applyBorder="1" applyAlignment="1">
      <alignment horizontal="center" vertical="top"/>
    </xf>
    <xf numFmtId="0" fontId="0" fillId="3" borderId="1" xfId="0" applyFill="1" applyBorder="1" applyAlignment="1">
      <alignment horizontal="center" vertical="top"/>
    </xf>
    <xf numFmtId="0" fontId="0" fillId="3" borderId="1" xfId="0" applyFill="1" applyBorder="1" applyAlignment="1">
      <alignment vertical="top" wrapText="1"/>
    </xf>
    <xf numFmtId="0" fontId="13" fillId="4" borderId="1" xfId="0" applyFont="1" applyFill="1" applyBorder="1" applyAlignment="1">
      <alignment vertical="top"/>
    </xf>
    <xf numFmtId="0" fontId="13" fillId="4" borderId="1" xfId="0" applyFont="1" applyFill="1" applyBorder="1" applyAlignment="1">
      <alignment horizontal="left" vertical="top"/>
    </xf>
    <xf numFmtId="0" fontId="0" fillId="4" borderId="1" xfId="0" applyFill="1" applyBorder="1" applyAlignment="1">
      <alignment horizontal="center" vertical="top"/>
    </xf>
    <xf numFmtId="0" fontId="0" fillId="4" borderId="1" xfId="0" applyFill="1" applyBorder="1" applyAlignment="1">
      <alignment vertical="top" wrapText="1"/>
    </xf>
    <xf numFmtId="0" fontId="13" fillId="5" borderId="1" xfId="0" applyFont="1" applyFill="1" applyBorder="1" applyAlignment="1">
      <alignment vertical="top"/>
    </xf>
    <xf numFmtId="0" fontId="13" fillId="5" borderId="1" xfId="0" applyFont="1" applyFill="1" applyBorder="1" applyAlignment="1">
      <alignment horizontal="center" vertical="top"/>
    </xf>
    <xf numFmtId="0" fontId="13" fillId="0" borderId="1" xfId="0" applyFont="1" applyBorder="1" applyAlignment="1">
      <alignment vertical="top"/>
    </xf>
    <xf numFmtId="0" fontId="13" fillId="0" borderId="1"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vertical="top" wrapText="1"/>
    </xf>
    <xf numFmtId="0" fontId="16" fillId="7" borderId="0" xfId="0" applyFont="1" applyFill="1"/>
    <xf numFmtId="0" fontId="17" fillId="7" borderId="0" xfId="0" applyFont="1" applyFill="1" applyAlignment="1">
      <alignment vertical="top"/>
    </xf>
    <xf numFmtId="0" fontId="17" fillId="7" borderId="0" xfId="0" applyFont="1" applyFill="1" applyAlignment="1">
      <alignment horizontal="center" vertical="top"/>
    </xf>
    <xf numFmtId="0" fontId="16" fillId="7" borderId="0" xfId="0" applyFont="1" applyFill="1" applyAlignment="1">
      <alignment horizontal="center" vertical="top"/>
    </xf>
    <xf numFmtId="0" fontId="16" fillId="7" borderId="0" xfId="0" applyFont="1" applyFill="1" applyAlignment="1">
      <alignment vertical="top" wrapText="1"/>
    </xf>
    <xf numFmtId="0" fontId="16" fillId="7" borderId="0" xfId="0" applyFont="1" applyFill="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2" fontId="13" fillId="5"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12" fillId="2" borderId="1" xfId="0" applyFont="1" applyFill="1" applyBorder="1" applyAlignment="1">
      <alignment horizontal="center" vertical="center" wrapText="1"/>
    </xf>
    <xf numFmtId="0" fontId="20" fillId="7" borderId="1" xfId="0" applyFont="1" applyFill="1" applyBorder="1" applyAlignment="1">
      <alignment vertical="top" wrapText="1"/>
    </xf>
    <xf numFmtId="0" fontId="11" fillId="7" borderId="1" xfId="0" applyFont="1" applyFill="1" applyBorder="1" applyAlignment="1">
      <alignment vertical="top" wrapText="1"/>
    </xf>
    <xf numFmtId="0" fontId="13" fillId="6" borderId="1" xfId="0" applyFont="1" applyFill="1" applyBorder="1" applyAlignment="1">
      <alignment vertical="top" wrapText="1"/>
    </xf>
    <xf numFmtId="0" fontId="0" fillId="3" borderId="1" xfId="0" applyFill="1" applyBorder="1" applyAlignment="1">
      <alignment vertical="top"/>
    </xf>
    <xf numFmtId="0" fontId="0" fillId="3" borderId="1" xfId="0" applyFill="1" applyBorder="1" applyAlignment="1">
      <alignment horizontal="center" vertical="center" wrapText="1"/>
    </xf>
    <xf numFmtId="0" fontId="13" fillId="4" borderId="1" xfId="0" applyFont="1" applyFill="1" applyBorder="1" applyAlignment="1">
      <alignment vertical="top" wrapText="1"/>
    </xf>
    <xf numFmtId="0" fontId="0" fillId="5" borderId="1" xfId="0" applyFill="1" applyBorder="1" applyAlignment="1">
      <alignment vertical="top" wrapText="1"/>
    </xf>
    <xf numFmtId="0" fontId="0" fillId="5" borderId="1" xfId="0" applyFill="1" applyBorder="1" applyAlignment="1">
      <alignment horizontal="center" vertical="center" wrapText="1"/>
    </xf>
    <xf numFmtId="10" fontId="13" fillId="5" borderId="1" xfId="1" applyNumberFormat="1" applyFont="1" applyFill="1" applyBorder="1" applyAlignment="1">
      <alignment horizontal="center" vertical="center" wrapText="1"/>
    </xf>
    <xf numFmtId="0" fontId="0" fillId="0" borderId="1" xfId="0" applyBorder="1" applyAlignment="1">
      <alignment vertical="top"/>
    </xf>
    <xf numFmtId="0" fontId="0" fillId="0" borderId="1" xfId="0" applyBorder="1"/>
    <xf numFmtId="2" fontId="13" fillId="4" borderId="1"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0" fontId="13" fillId="5" borderId="1" xfId="0" applyFont="1" applyFill="1" applyBorder="1" applyAlignment="1">
      <alignment vertical="top" wrapText="1"/>
    </xf>
    <xf numFmtId="0" fontId="16" fillId="7" borderId="1" xfId="0" applyFont="1" applyFill="1" applyBorder="1" applyAlignment="1">
      <alignment vertical="top" wrapText="1"/>
    </xf>
    <xf numFmtId="0" fontId="10" fillId="0" borderId="1" xfId="0" applyFont="1" applyBorder="1" applyAlignment="1">
      <alignment horizontal="center" vertical="center" wrapText="1"/>
    </xf>
    <xf numFmtId="164" fontId="0" fillId="0" borderId="0" xfId="0" applyNumberFormat="1" applyAlignment="1">
      <alignment horizontal="center" vertical="top" wrapText="1"/>
    </xf>
    <xf numFmtId="0" fontId="0" fillId="0" borderId="0" xfId="0" applyAlignment="1"/>
    <xf numFmtId="164" fontId="12" fillId="2" borderId="1" xfId="0" applyNumberFormat="1" applyFont="1" applyFill="1" applyBorder="1" applyAlignment="1">
      <alignment horizontal="center" vertical="center" wrapText="1"/>
    </xf>
    <xf numFmtId="164" fontId="0" fillId="3" borderId="1" xfId="0" applyNumberFormat="1" applyFill="1" applyBorder="1" applyAlignment="1">
      <alignment horizontal="center" vertical="top" wrapText="1"/>
    </xf>
    <xf numFmtId="10" fontId="13" fillId="4" borderId="1" xfId="1" applyNumberFormat="1" applyFont="1" applyFill="1" applyBorder="1" applyAlignment="1">
      <alignment horizontal="center" vertical="top" wrapText="1"/>
    </xf>
    <xf numFmtId="10" fontId="13" fillId="5" borderId="1" xfId="1" applyNumberFormat="1" applyFont="1" applyFill="1" applyBorder="1" applyAlignment="1">
      <alignment horizontal="center" vertical="top" wrapText="1"/>
    </xf>
    <xf numFmtId="164" fontId="0" fillId="0" borderId="1" xfId="0" applyNumberFormat="1" applyBorder="1" applyAlignment="1">
      <alignment horizontal="center" vertical="top" wrapText="1"/>
    </xf>
    <xf numFmtId="0" fontId="13" fillId="7" borderId="1" xfId="0" applyFont="1" applyFill="1" applyBorder="1" applyAlignment="1">
      <alignment horizontal="center" vertical="top"/>
    </xf>
    <xf numFmtId="0" fontId="12" fillId="3" borderId="1" xfId="0" applyFont="1" applyFill="1" applyBorder="1" applyAlignment="1">
      <alignment vertical="top" wrapText="1"/>
    </xf>
    <xf numFmtId="2" fontId="12" fillId="3" borderId="1" xfId="0" applyNumberFormat="1" applyFont="1" applyFill="1" applyBorder="1" applyAlignment="1">
      <alignment horizontal="center" vertical="top" wrapText="1"/>
    </xf>
    <xf numFmtId="0" fontId="12" fillId="6" borderId="0" xfId="0" applyFont="1" applyFill="1"/>
    <xf numFmtId="0" fontId="12" fillId="3" borderId="1" xfId="0" applyFont="1" applyFill="1" applyBorder="1" applyAlignment="1">
      <alignment horizontal="center" vertical="center" wrapText="1"/>
    </xf>
    <xf numFmtId="164" fontId="16" fillId="7" borderId="0" xfId="0" applyNumberFormat="1" applyFont="1" applyFill="1" applyAlignment="1">
      <alignment horizontal="center" vertical="top" wrapText="1"/>
    </xf>
    <xf numFmtId="0" fontId="10" fillId="7" borderId="1" xfId="0" applyFont="1" applyFill="1" applyBorder="1" applyAlignment="1">
      <alignment vertical="top" wrapText="1"/>
    </xf>
    <xf numFmtId="0" fontId="0" fillId="7" borderId="1" xfId="0" applyFont="1" applyFill="1" applyBorder="1" applyAlignment="1">
      <alignment vertical="top" wrapText="1"/>
    </xf>
    <xf numFmtId="0" fontId="10" fillId="7" borderId="1" xfId="0" applyFont="1" applyFill="1" applyBorder="1" applyAlignment="1">
      <alignment horizontal="left" vertical="top" wrapText="1"/>
    </xf>
    <xf numFmtId="0" fontId="0" fillId="7" borderId="1" xfId="0" applyFill="1" applyBorder="1" applyAlignment="1">
      <alignment horizontal="center" vertical="top"/>
    </xf>
    <xf numFmtId="0" fontId="13" fillId="7" borderId="1" xfId="0" applyFont="1" applyFill="1" applyBorder="1" applyAlignment="1">
      <alignment vertical="top"/>
    </xf>
    <xf numFmtId="0" fontId="9" fillId="7" borderId="1" xfId="0" applyFont="1" applyFill="1" applyBorder="1" applyAlignment="1">
      <alignment vertical="top" wrapText="1"/>
    </xf>
    <xf numFmtId="2" fontId="12" fillId="3" borderId="1" xfId="0" applyNumberFormat="1" applyFont="1" applyFill="1" applyBorder="1" applyAlignment="1">
      <alignment horizontal="center" vertical="center" wrapText="1"/>
    </xf>
    <xf numFmtId="0" fontId="15" fillId="0" borderId="0" xfId="0" applyFont="1" applyAlignment="1">
      <alignment horizontal="left" vertical="top"/>
    </xf>
    <xf numFmtId="0" fontId="0" fillId="0" borderId="1" xfId="0" applyBorder="1" applyAlignment="1">
      <alignment wrapText="1"/>
    </xf>
    <xf numFmtId="0" fontId="0" fillId="0" borderId="1" xfId="0" applyFill="1" applyBorder="1" applyAlignment="1">
      <alignment vertical="top" wrapText="1"/>
    </xf>
    <xf numFmtId="0" fontId="8" fillId="7" borderId="1" xfId="0" applyFont="1" applyFill="1" applyBorder="1" applyAlignment="1">
      <alignment vertical="top" wrapText="1"/>
    </xf>
    <xf numFmtId="0" fontId="0" fillId="7" borderId="1" xfId="0" applyFill="1" applyBorder="1" applyAlignment="1">
      <alignment horizontal="center" vertical="center"/>
    </xf>
    <xf numFmtId="0" fontId="0" fillId="7" borderId="1" xfId="0" applyFill="1" applyBorder="1" applyAlignment="1">
      <alignment vertical="top" wrapText="1"/>
    </xf>
    <xf numFmtId="0" fontId="8" fillId="7" borderId="1" xfId="0" applyFont="1" applyFill="1" applyBorder="1" applyAlignment="1">
      <alignment horizontal="left" vertical="center" wrapText="1"/>
    </xf>
    <xf numFmtId="0" fontId="8" fillId="7" borderId="1" xfId="0" applyFont="1" applyFill="1" applyBorder="1" applyAlignment="1">
      <alignment horizontal="left" vertical="top" wrapText="1"/>
    </xf>
    <xf numFmtId="0" fontId="7" fillId="7" borderId="1" xfId="0" applyFont="1" applyFill="1" applyBorder="1" applyAlignment="1">
      <alignment horizontal="left" vertical="center" wrapText="1"/>
    </xf>
    <xf numFmtId="0" fontId="7" fillId="7" borderId="1" xfId="0" applyFont="1" applyFill="1" applyBorder="1" applyAlignment="1">
      <alignment vertical="top" wrapText="1"/>
    </xf>
    <xf numFmtId="2" fontId="13" fillId="5" borderId="1" xfId="0" applyNumberFormat="1" applyFont="1" applyFill="1" applyBorder="1" applyAlignment="1">
      <alignment horizontal="center" vertical="top" wrapText="1"/>
    </xf>
    <xf numFmtId="2" fontId="13" fillId="4" borderId="1" xfId="0" applyNumberFormat="1" applyFont="1" applyFill="1" applyBorder="1" applyAlignment="1">
      <alignment horizontal="center" vertical="top" wrapText="1"/>
    </xf>
    <xf numFmtId="0" fontId="0" fillId="0" borderId="1" xfId="0" applyFont="1" applyFill="1" applyBorder="1" applyAlignment="1">
      <alignment vertical="top" wrapText="1"/>
    </xf>
    <xf numFmtId="0" fontId="0" fillId="0" borderId="1" xfId="0" applyFont="1" applyBorder="1" applyAlignment="1">
      <alignment vertical="top" wrapText="1"/>
    </xf>
    <xf numFmtId="0" fontId="12" fillId="2" borderId="1" xfId="0" applyFont="1" applyFill="1" applyBorder="1" applyAlignment="1">
      <alignment vertical="top"/>
    </xf>
    <xf numFmtId="0" fontId="10" fillId="0" borderId="1" xfId="0" applyFont="1" applyFill="1" applyBorder="1" applyAlignment="1">
      <alignment horizontal="left" vertical="top" wrapText="1"/>
    </xf>
    <xf numFmtId="0" fontId="20" fillId="0" borderId="1" xfId="0" applyFont="1" applyFill="1" applyBorder="1" applyAlignment="1">
      <alignment vertical="top" wrapText="1"/>
    </xf>
    <xf numFmtId="2" fontId="0" fillId="3" borderId="1" xfId="0" applyNumberFormat="1" applyFill="1" applyBorder="1" applyAlignment="1">
      <alignment horizontal="center" vertical="top" wrapText="1"/>
    </xf>
    <xf numFmtId="2" fontId="12" fillId="2" borderId="1" xfId="0" applyNumberFormat="1" applyFont="1" applyFill="1" applyBorder="1" applyAlignment="1">
      <alignment horizontal="center" vertical="center"/>
    </xf>
    <xf numFmtId="0" fontId="6"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21" fillId="7" borderId="0" xfId="0" applyFont="1" applyFill="1" applyAlignment="1">
      <alignment wrapText="1"/>
    </xf>
    <xf numFmtId="0" fontId="13" fillId="0" borderId="0" xfId="0" applyFont="1" applyAlignment="1">
      <alignment horizontal="center"/>
    </xf>
    <xf numFmtId="10" fontId="12" fillId="3" borderId="1" xfId="1" applyNumberFormat="1" applyFont="1" applyFill="1" applyBorder="1" applyAlignment="1">
      <alignment horizontal="center" vertical="top" wrapText="1"/>
    </xf>
    <xf numFmtId="10" fontId="12" fillId="2" borderId="1" xfId="1" applyNumberFormat="1" applyFont="1" applyFill="1" applyBorder="1" applyAlignment="1">
      <alignment horizontal="center" vertical="center"/>
    </xf>
    <xf numFmtId="10" fontId="13" fillId="4" borderId="1" xfId="0" applyNumberFormat="1" applyFont="1" applyFill="1" applyBorder="1" applyAlignment="1">
      <alignment horizontal="center" vertical="center" wrapText="1"/>
    </xf>
    <xf numFmtId="10" fontId="12" fillId="3" borderId="1" xfId="1" applyNumberFormat="1"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1" xfId="0" applyFont="1" applyFill="1" applyBorder="1" applyAlignment="1">
      <alignment vertical="top" wrapText="1"/>
    </xf>
    <xf numFmtId="0" fontId="4" fillId="7" borderId="1" xfId="0" applyFont="1" applyFill="1" applyBorder="1" applyAlignment="1">
      <alignment horizontal="left" vertical="top" wrapText="1"/>
    </xf>
    <xf numFmtId="0" fontId="12" fillId="6" borderId="0" xfId="0" applyFont="1" applyFill="1" applyAlignment="1">
      <alignment horizontal="center"/>
    </xf>
    <xf numFmtId="0" fontId="0" fillId="0" borderId="0" xfId="0" applyProtection="1">
      <protection locked="0"/>
    </xf>
    <xf numFmtId="0" fontId="0" fillId="0" borderId="0" xfId="0" applyAlignment="1" applyProtection="1">
      <protection locked="0"/>
    </xf>
    <xf numFmtId="0" fontId="0" fillId="0" borderId="1" xfId="0"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3" borderId="1" xfId="0"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2" fontId="13"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6" fillId="7" borderId="0" xfId="0" applyFont="1" applyFill="1" applyProtection="1">
      <protection locked="0"/>
    </xf>
    <xf numFmtId="0" fontId="0" fillId="0" borderId="0" xfId="0" applyFill="1" applyBorder="1" applyAlignment="1" applyProtection="1">
      <alignment vertical="top" wrapText="1"/>
      <protection locked="0"/>
    </xf>
    <xf numFmtId="164" fontId="12" fillId="2" borderId="1" xfId="0" applyNumberFormat="1" applyFont="1" applyFill="1" applyBorder="1" applyAlignment="1" applyProtection="1">
      <alignment horizontal="center" vertical="center" wrapText="1"/>
      <protection locked="0"/>
    </xf>
    <xf numFmtId="2" fontId="0" fillId="3" borderId="1" xfId="0" applyNumberFormat="1" applyFill="1" applyBorder="1" applyAlignment="1" applyProtection="1">
      <alignment horizontal="center" vertical="top" wrapText="1"/>
      <protection locked="0"/>
    </xf>
    <xf numFmtId="2" fontId="13" fillId="4" borderId="1" xfId="0" applyNumberFormat="1" applyFont="1" applyFill="1" applyBorder="1" applyAlignment="1" applyProtection="1">
      <alignment horizontal="center" vertical="top" wrapText="1"/>
      <protection locked="0"/>
    </xf>
    <xf numFmtId="2" fontId="13" fillId="5" borderId="1" xfId="0" applyNumberFormat="1" applyFont="1" applyFill="1" applyBorder="1" applyAlignment="1" applyProtection="1">
      <alignment horizontal="center" vertical="top" wrapText="1"/>
      <protection locked="0"/>
    </xf>
    <xf numFmtId="0" fontId="12" fillId="3" borderId="1" xfId="0" applyFont="1" applyFill="1" applyBorder="1" applyAlignment="1" applyProtection="1">
      <alignment vertical="top" wrapText="1"/>
      <protection locked="0"/>
    </xf>
    <xf numFmtId="0" fontId="13" fillId="6" borderId="1" xfId="0" applyFont="1" applyFill="1" applyBorder="1" applyAlignment="1" applyProtection="1">
      <alignment vertical="top" wrapText="1"/>
      <protection locked="0"/>
    </xf>
    <xf numFmtId="0" fontId="0" fillId="3" borderId="1" xfId="0" applyFill="1" applyBorder="1" applyAlignment="1" applyProtection="1">
      <alignment vertical="top" wrapText="1"/>
      <protection locked="0"/>
    </xf>
    <xf numFmtId="0" fontId="13" fillId="4" borderId="1" xfId="0" quotePrefix="1" applyFont="1" applyFill="1" applyBorder="1" applyAlignment="1" applyProtection="1">
      <alignment vertical="top" wrapText="1"/>
      <protection locked="0"/>
    </xf>
    <xf numFmtId="0" fontId="0" fillId="5" borderId="1" xfId="0" quotePrefix="1" applyFill="1"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5" borderId="1" xfId="0" applyFill="1" applyBorder="1" applyAlignment="1" applyProtection="1">
      <alignment horizontal="center" vertical="center" wrapText="1"/>
      <protection locked="0"/>
    </xf>
    <xf numFmtId="0" fontId="12" fillId="2" borderId="1" xfId="0" applyFont="1" applyFill="1" applyBorder="1" applyAlignment="1" applyProtection="1">
      <alignment vertical="top"/>
      <protection locked="0"/>
    </xf>
    <xf numFmtId="0" fontId="16" fillId="0" borderId="0" xfId="0" applyFont="1" applyFill="1" applyBorder="1" applyAlignment="1" applyProtection="1">
      <alignment vertical="top" wrapText="1"/>
      <protection locked="0"/>
    </xf>
    <xf numFmtId="10" fontId="16" fillId="7" borderId="0" xfId="1" applyNumberFormat="1" applyFont="1" applyFill="1" applyProtection="1">
      <protection locked="0"/>
    </xf>
    <xf numFmtId="164" fontId="12" fillId="2" borderId="1" xfId="0" applyNumberFormat="1"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164" fontId="0" fillId="4" borderId="1" xfId="0" applyNumberFormat="1" applyFill="1" applyBorder="1" applyAlignment="1">
      <alignment horizontal="center" vertical="top" wrapText="1"/>
    </xf>
    <xf numFmtId="164" fontId="13" fillId="5" borderId="1" xfId="0" applyNumberFormat="1" applyFont="1" applyFill="1" applyBorder="1" applyAlignment="1">
      <alignment horizontal="center" vertical="top" wrapText="1"/>
    </xf>
    <xf numFmtId="164" fontId="0" fillId="7" borderId="1" xfId="0" applyNumberFormat="1" applyFill="1" applyBorder="1" applyAlignment="1">
      <alignment horizontal="center" vertical="top" wrapText="1"/>
    </xf>
    <xf numFmtId="164" fontId="0" fillId="0" borderId="1" xfId="0" applyNumberFormat="1" applyFill="1" applyBorder="1" applyAlignment="1">
      <alignment horizontal="center" vertical="top" wrapText="1"/>
    </xf>
    <xf numFmtId="0" fontId="21" fillId="5" borderId="1" xfId="0" applyFont="1" applyFill="1" applyBorder="1" applyAlignment="1" applyProtection="1">
      <alignment horizontal="center" vertical="center" wrapText="1"/>
      <protection locked="0"/>
    </xf>
    <xf numFmtId="0" fontId="25" fillId="5" borderId="1" xfId="0" applyFont="1" applyFill="1" applyBorder="1" applyAlignment="1" applyProtection="1">
      <alignment horizontal="center" vertical="center" wrapText="1"/>
      <protection locked="0"/>
    </xf>
    <xf numFmtId="164" fontId="12" fillId="3" borderId="1" xfId="0" applyNumberFormat="1" applyFont="1" applyFill="1" applyBorder="1" applyAlignment="1">
      <alignment horizontal="center" vertical="top" wrapText="1"/>
    </xf>
    <xf numFmtId="0" fontId="12" fillId="3" borderId="1" xfId="0" applyFont="1" applyFill="1" applyBorder="1" applyAlignment="1" applyProtection="1">
      <alignment horizontal="center" vertical="center" wrapText="1"/>
      <protection locked="0"/>
    </xf>
    <xf numFmtId="0" fontId="13" fillId="6" borderId="1" xfId="0" applyFont="1" applyFill="1" applyBorder="1" applyAlignment="1">
      <alignment vertical="top"/>
    </xf>
    <xf numFmtId="164" fontId="13" fillId="6" borderId="1" xfId="0" applyNumberFormat="1" applyFont="1" applyFill="1" applyBorder="1" applyAlignment="1">
      <alignment horizontal="center" vertical="top" wrapText="1"/>
    </xf>
    <xf numFmtId="0" fontId="13" fillId="6" borderId="1" xfId="0" applyFont="1" applyFill="1" applyBorder="1" applyAlignment="1" applyProtection="1">
      <alignment horizontal="center" vertical="center" wrapText="1"/>
      <protection locked="0"/>
    </xf>
    <xf numFmtId="164" fontId="13" fillId="4" borderId="1" xfId="0" applyNumberFormat="1" applyFont="1" applyFill="1" applyBorder="1" applyAlignment="1">
      <alignment horizontal="center" vertical="top" wrapText="1"/>
    </xf>
    <xf numFmtId="164" fontId="0" fillId="5" borderId="1" xfId="0" applyNumberFormat="1" applyFill="1" applyBorder="1" applyAlignment="1">
      <alignment horizontal="center" vertical="top" wrapText="1"/>
    </xf>
    <xf numFmtId="0" fontId="0" fillId="0" borderId="1" xfId="0" applyBorder="1" applyProtection="1">
      <protection locked="0"/>
    </xf>
    <xf numFmtId="164" fontId="12" fillId="3" borderId="1" xfId="0" applyNumberFormat="1" applyFont="1" applyFill="1" applyBorder="1" applyAlignment="1">
      <alignment horizontal="center" vertical="top"/>
    </xf>
    <xf numFmtId="0" fontId="12" fillId="0" borderId="1" xfId="0" applyFont="1" applyBorder="1" applyAlignment="1">
      <alignment vertical="top"/>
    </xf>
    <xf numFmtId="0" fontId="12" fillId="0" borderId="1" xfId="0" applyFont="1" applyBorder="1" applyAlignment="1">
      <alignment vertical="top" wrapText="1"/>
    </xf>
    <xf numFmtId="164" fontId="12" fillId="0" borderId="1" xfId="0" applyNumberFormat="1" applyFont="1" applyBorder="1" applyAlignment="1">
      <alignment horizontal="center" vertical="top" wrapText="1"/>
    </xf>
    <xf numFmtId="164" fontId="12" fillId="2" borderId="1" xfId="0" applyNumberFormat="1" applyFont="1" applyFill="1" applyBorder="1" applyAlignment="1">
      <alignment horizontal="center" vertical="top"/>
    </xf>
    <xf numFmtId="0" fontId="3" fillId="7" borderId="1" xfId="0" applyFont="1" applyFill="1" applyBorder="1" applyAlignment="1">
      <alignment horizontal="left" vertical="center" wrapText="1"/>
    </xf>
    <xf numFmtId="0" fontId="27" fillId="0" borderId="2"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16" fillId="0" borderId="2" xfId="0" applyFont="1" applyBorder="1" applyAlignment="1" applyProtection="1">
      <alignment vertical="top" wrapText="1"/>
      <protection locked="0"/>
    </xf>
    <xf numFmtId="0" fontId="16" fillId="0" borderId="2" xfId="0" applyFont="1" applyBorder="1" applyAlignment="1" applyProtection="1">
      <alignment horizontal="left" vertical="center" wrapText="1"/>
      <protection locked="0"/>
    </xf>
    <xf numFmtId="0" fontId="20" fillId="0" borderId="2" xfId="0" applyFont="1" applyBorder="1" applyAlignment="1" applyProtection="1">
      <alignment horizontal="left" vertical="top" wrapText="1"/>
      <protection locked="0"/>
    </xf>
    <xf numFmtId="0" fontId="2" fillId="0" borderId="2" xfId="0" applyFont="1" applyBorder="1" applyAlignment="1">
      <alignment horizontal="left" vertical="top" wrapText="1" indent="1"/>
    </xf>
    <xf numFmtId="0" fontId="2" fillId="0" borderId="2" xfId="0" applyFont="1" applyBorder="1" applyAlignment="1">
      <alignment horizontal="left" vertical="center" wrapText="1" indent="1"/>
    </xf>
    <xf numFmtId="0" fontId="20" fillId="0" borderId="2" xfId="0" applyFont="1" applyBorder="1" applyAlignment="1" applyProtection="1">
      <alignment horizontal="justify" vertical="top" wrapText="1"/>
      <protection locked="0"/>
    </xf>
    <xf numFmtId="0" fontId="20" fillId="0" borderId="2" xfId="37" applyFont="1" applyBorder="1" applyAlignment="1" applyProtection="1">
      <alignment horizontal="left" vertical="top" wrapText="1"/>
      <protection locked="0"/>
    </xf>
    <xf numFmtId="0" fontId="16" fillId="0" borderId="2" xfId="0" applyFont="1" applyBorder="1" applyAlignment="1" applyProtection="1">
      <alignment horizontal="justify" vertical="top" wrapText="1"/>
      <protection locked="0"/>
    </xf>
    <xf numFmtId="0" fontId="20" fillId="0" borderId="2" xfId="0" applyFont="1" applyBorder="1" applyAlignment="1">
      <alignment vertical="top" wrapText="1"/>
    </xf>
    <xf numFmtId="0" fontId="28" fillId="7" borderId="2" xfId="0" applyFont="1" applyFill="1" applyBorder="1" applyAlignment="1">
      <alignment vertical="center" wrapText="1"/>
    </xf>
    <xf numFmtId="0" fontId="28" fillId="7" borderId="3" xfId="0" applyFont="1" applyFill="1" applyBorder="1" applyAlignment="1">
      <alignment vertical="center" wrapText="1"/>
    </xf>
    <xf numFmtId="0" fontId="2" fillId="0" borderId="2" xfId="0" applyFont="1" applyBorder="1" applyAlignment="1" applyProtection="1">
      <alignment vertical="top" wrapText="1"/>
      <protection locked="0"/>
    </xf>
    <xf numFmtId="0" fontId="16" fillId="0" borderId="2" xfId="0" applyFont="1" applyBorder="1" applyAlignment="1" applyProtection="1">
      <alignment horizontal="left" vertical="top" wrapText="1"/>
      <protection locked="0"/>
    </xf>
    <xf numFmtId="0" fontId="22" fillId="0" borderId="2" xfId="38" applyBorder="1" applyAlignment="1" applyProtection="1">
      <alignment horizontal="left" vertical="center" wrapText="1"/>
      <protection locked="0"/>
    </xf>
    <xf numFmtId="0" fontId="22" fillId="0" borderId="2" xfId="38" applyBorder="1" applyAlignment="1" applyProtection="1">
      <alignment horizontal="left" vertical="top" wrapText="1"/>
      <protection locked="0"/>
    </xf>
    <xf numFmtId="0" fontId="22" fillId="0" borderId="2" xfId="38" applyBorder="1" applyAlignment="1">
      <alignment horizontal="left" vertical="top" wrapText="1"/>
    </xf>
    <xf numFmtId="0" fontId="22" fillId="0" borderId="2" xfId="38" applyBorder="1" applyAlignment="1">
      <alignment horizontal="left" vertical="center" wrapText="1"/>
    </xf>
    <xf numFmtId="0" fontId="22" fillId="7" borderId="2" xfId="38" applyFill="1" applyBorder="1" applyAlignment="1">
      <alignment horizontal="left" vertical="center" wrapText="1"/>
    </xf>
    <xf numFmtId="0" fontId="22" fillId="0" borderId="1" xfId="38" applyBorder="1" applyAlignment="1" applyProtection="1">
      <alignment horizontal="left" vertical="top" wrapText="1"/>
      <protection locked="0"/>
    </xf>
    <xf numFmtId="0" fontId="12" fillId="2" borderId="1" xfId="0" applyFont="1" applyFill="1" applyBorder="1" applyAlignment="1">
      <alignment horizontal="center" vertical="center"/>
    </xf>
    <xf numFmtId="0" fontId="13" fillId="5" borderId="1" xfId="0" applyFont="1" applyFill="1" applyBorder="1" applyAlignment="1">
      <alignment horizontal="left" vertical="top" wrapText="1"/>
    </xf>
    <xf numFmtId="0" fontId="12" fillId="3" borderId="1" xfId="0" applyFont="1" applyFill="1" applyBorder="1" applyAlignment="1">
      <alignment horizontal="center" vertical="top" wrapText="1"/>
    </xf>
    <xf numFmtId="0" fontId="12" fillId="3" borderId="1" xfId="0" applyFont="1" applyFill="1" applyBorder="1" applyAlignment="1">
      <alignment horizontal="center" vertical="top"/>
    </xf>
    <xf numFmtId="0" fontId="12" fillId="2" borderId="1" xfId="0" applyFont="1" applyFill="1" applyBorder="1" applyAlignment="1">
      <alignment horizontal="center" vertical="top"/>
    </xf>
  </cellXfs>
  <cellStyles count="39">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8" builtinId="8"/>
    <cellStyle name="Normal" xfId="0" builtinId="0"/>
    <cellStyle name="Normal 2" xfId="36"/>
    <cellStyle name="Normal 3" xfId="3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GiOYBm_CfN7m8WaDct04Wyb6Inq0tWQz?usp=sharing" TargetMode="External"/><Relationship Id="rId18" Type="http://schemas.openxmlformats.org/officeDocument/2006/relationships/hyperlink" Target="https://drive.google.com/drive/folders/1QKQ6AUSZadSqmzSxBP_Xzp4ahgjgS4Lu?usp=sharing" TargetMode="External"/><Relationship Id="rId26" Type="http://schemas.openxmlformats.org/officeDocument/2006/relationships/hyperlink" Target="https://drive.google.com/drive/folders/1bqttfuTAYckLtMsI6thKSiMDZUnFtjRx?usp=sharing" TargetMode="External"/><Relationship Id="rId39" Type="http://schemas.openxmlformats.org/officeDocument/2006/relationships/hyperlink" Target="https://drive.google.com/drive/folders/1wjLf2Gt1RwFP2VA0uCFcDjEzqmB9ABHZ?usp=sharing" TargetMode="External"/><Relationship Id="rId21" Type="http://schemas.openxmlformats.org/officeDocument/2006/relationships/hyperlink" Target="https://drive.google.com/drive/folders/1ENy42R5Y2QW52WA75AChIm_fF_GFnYVM?usp=sharing" TargetMode="External"/><Relationship Id="rId34" Type="http://schemas.openxmlformats.org/officeDocument/2006/relationships/hyperlink" Target="https://drive.google.com/drive/folders/1xTGfpQeO_zl3P-chMojVlCEugrO_W2Us?usp=sharing" TargetMode="External"/><Relationship Id="rId42" Type="http://schemas.openxmlformats.org/officeDocument/2006/relationships/hyperlink" Target="https://drive.google.com/drive/folders/1CvGn2qRtj3wWPnvaDgUqcYYwGvsC_Yj4?usp=sharing" TargetMode="External"/><Relationship Id="rId47" Type="http://schemas.openxmlformats.org/officeDocument/2006/relationships/hyperlink" Target="https://drive.google.com/drive/folders/1SaNSSZrhoMVg7ur5arycPTgNr61syjDk?usp=sharing" TargetMode="External"/><Relationship Id="rId50" Type="http://schemas.openxmlformats.org/officeDocument/2006/relationships/hyperlink" Target="https://drive.google.com/drive/folders/16od25T8aw99X6TknjdCG4OB6Y__RaYeE?usp=sharing" TargetMode="External"/><Relationship Id="rId55" Type="http://schemas.openxmlformats.org/officeDocument/2006/relationships/hyperlink" Target="https://drive.google.com/drive/folders/1xz5uqIl9hPSfHc_2aurITLszXHM1GqvN?usp=sharing" TargetMode="External"/><Relationship Id="rId63" Type="http://schemas.openxmlformats.org/officeDocument/2006/relationships/hyperlink" Target="https://drive.google.com/drive/folders/1ZEVlpZjfuc7n3NkF7KAeWUGh79XPXPmu?usp=sharing" TargetMode="External"/><Relationship Id="rId68" Type="http://schemas.openxmlformats.org/officeDocument/2006/relationships/hyperlink" Target="https://drive.google.com/drive/folders/1cVEY1ZDw1AsVRaC_e7yJ3lUDM0Hxtk3a?usp=sharing" TargetMode="External"/><Relationship Id="rId76" Type="http://schemas.openxmlformats.org/officeDocument/2006/relationships/hyperlink" Target="https://drive.google.com/drive/folders/19-Yd31lvgvmatirDWPCVuMR3lVGMofhW?usp=sharing" TargetMode="External"/><Relationship Id="rId7" Type="http://schemas.openxmlformats.org/officeDocument/2006/relationships/hyperlink" Target="https://drive.google.com/drive/folders/1TgCtFYQo2-CaH2fSJSLgfmORDRG7e9xd?usp=sharing" TargetMode="External"/><Relationship Id="rId71" Type="http://schemas.openxmlformats.org/officeDocument/2006/relationships/hyperlink" Target="https://drive.google.com/drive/folders/1-EXb--NagXyIlrh0VAFcuc_rYchsHBDX?usp=sharing" TargetMode="External"/><Relationship Id="rId2" Type="http://schemas.openxmlformats.org/officeDocument/2006/relationships/hyperlink" Target="https://drive.google.com/drive/folders/1pNIakthq_uk6jIIj1U_aT6-DzFgOqe_H?usp=sharing" TargetMode="External"/><Relationship Id="rId16" Type="http://schemas.openxmlformats.org/officeDocument/2006/relationships/hyperlink" Target="https://drive.google.com/drive/folders/1Sxd4fw03mkOSqd4USD9VT607uDFUwV6M?usp=sharing" TargetMode="External"/><Relationship Id="rId29" Type="http://schemas.openxmlformats.org/officeDocument/2006/relationships/hyperlink" Target="https://drive.google.com/drive/folders/1gi5y7XIvEMqTqG46lfj51PLfTMKXeozs?usp=sharing" TargetMode="External"/><Relationship Id="rId11" Type="http://schemas.openxmlformats.org/officeDocument/2006/relationships/hyperlink" Target="https://drive.google.com/drive/folders/1e20CUyEBQGKvmqcLLuYpSzZffCTt8r-P?usp=sharing" TargetMode="External"/><Relationship Id="rId24" Type="http://schemas.openxmlformats.org/officeDocument/2006/relationships/hyperlink" Target="https://drive.google.com/drive/folders/119KClmtNXuXSJtqmY1CIcqcPTj4dT0R7?usp=sharing" TargetMode="External"/><Relationship Id="rId32" Type="http://schemas.openxmlformats.org/officeDocument/2006/relationships/hyperlink" Target="https://drive.google.com/drive/folders/1PM_QTtZSObfYzas-QwMPtyW6mUakne9B?usp=sharing" TargetMode="External"/><Relationship Id="rId37" Type="http://schemas.openxmlformats.org/officeDocument/2006/relationships/hyperlink" Target="https://drive.google.com/drive/folders/1QuGJ6rwZHFcQ30Ux0vH5iuLkLZifNL0R?usp=sharing" TargetMode="External"/><Relationship Id="rId40" Type="http://schemas.openxmlformats.org/officeDocument/2006/relationships/hyperlink" Target="https://drive.google.com/drive/folders/1Jo2ZsJ6w2HfdvcFCj5sysEf4X1zFQoWq?usp=sharing" TargetMode="External"/><Relationship Id="rId45" Type="http://schemas.openxmlformats.org/officeDocument/2006/relationships/hyperlink" Target="https://drive.google.com/drive/folders/1X3NRbn7k7fIwnRwrDvjvQpSzLCZzxL7g?usp=sharing" TargetMode="External"/><Relationship Id="rId53" Type="http://schemas.openxmlformats.org/officeDocument/2006/relationships/hyperlink" Target="https://drive.google.com/drive/folders/1rtKOADeOEkOVW0KnOu1reJCORiqsPmtj?usp=sharing" TargetMode="External"/><Relationship Id="rId58" Type="http://schemas.openxmlformats.org/officeDocument/2006/relationships/hyperlink" Target="https://drive.google.com/drive/folders/1AkLyuBAJtJtzumAYD5J02AxxdhsgbS0u?usp=sharing" TargetMode="External"/><Relationship Id="rId66" Type="http://schemas.openxmlformats.org/officeDocument/2006/relationships/hyperlink" Target="https://drive.google.com/drive/folders/1j9ByOY4JaToSRdxQBHNA8PtyT2w71QdS?usp=sharing" TargetMode="External"/><Relationship Id="rId74" Type="http://schemas.openxmlformats.org/officeDocument/2006/relationships/hyperlink" Target="https://drive.google.com/drive/folders/1xyTAmkbudNL3B49e2LVgtJ0J9RMbeqbI?usp=sharing" TargetMode="External"/><Relationship Id="rId79" Type="http://schemas.openxmlformats.org/officeDocument/2006/relationships/hyperlink" Target="https://drive.google.com/drive/folders/1CSmld7Gpa8yDn54DOIyo_AMUM0UWpIcZ?usp=sharing" TargetMode="External"/><Relationship Id="rId5" Type="http://schemas.openxmlformats.org/officeDocument/2006/relationships/hyperlink" Target="https://drive.google.com/drive/folders/1dlxPgeBM7p2mjSHm7ONzZzxHQ7WDCFAf?usp=sharing" TargetMode="External"/><Relationship Id="rId61" Type="http://schemas.openxmlformats.org/officeDocument/2006/relationships/hyperlink" Target="https://drive.google.com/drive/folders/1czjL0tEMwCuwP_GH3DFA8k-cii2wxD9u?usp=sharing" TargetMode="External"/><Relationship Id="rId10" Type="http://schemas.openxmlformats.org/officeDocument/2006/relationships/hyperlink" Target="https://drive.google.com/drive/folders/11yA-DzjgN42cC1gobQCqfuMoqlaAPmVR?usp=sharing" TargetMode="External"/><Relationship Id="rId19" Type="http://schemas.openxmlformats.org/officeDocument/2006/relationships/hyperlink" Target="https://drive.google.com/drive/folders/1aahhB8xEduUPNy8rmMifernU_ZnhimOc?usp=sharing" TargetMode="External"/><Relationship Id="rId31" Type="http://schemas.openxmlformats.org/officeDocument/2006/relationships/hyperlink" Target="https://drive.google.com/drive/folders/1o5jyiiElUBVUVX8fhYAEdZNTjAaHAsBa?usp=sharing" TargetMode="External"/><Relationship Id="rId44" Type="http://schemas.openxmlformats.org/officeDocument/2006/relationships/hyperlink" Target="https://drive.google.com/drive/folders/1asEr3sfh-dlq3rvpOfpDmLf6ohpl9UEK?usp=sharing" TargetMode="External"/><Relationship Id="rId52" Type="http://schemas.openxmlformats.org/officeDocument/2006/relationships/hyperlink" Target="https://drive.google.com/drive/folders/1BeYOSDaOL5eFBXTPgVBdwDRD65STgmhZ?usp=sharing" TargetMode="External"/><Relationship Id="rId60" Type="http://schemas.openxmlformats.org/officeDocument/2006/relationships/hyperlink" Target="https://drive.google.com/drive/folders/1DFuPaWTno1cRcTEyEeKra_4gk84zy4lK?usp=sharing" TargetMode="External"/><Relationship Id="rId65" Type="http://schemas.openxmlformats.org/officeDocument/2006/relationships/hyperlink" Target="https://drive.google.com/drive/folders/1vcZ5fJ62MfUxvUElTG59yUHUnsBsWwAq?usp=sharing" TargetMode="External"/><Relationship Id="rId73" Type="http://schemas.openxmlformats.org/officeDocument/2006/relationships/hyperlink" Target="https://drive.google.com/drive/folders/1q-wxH0r2q5qOGVt5QM9jSpPe81Auvmuq?usp=sharing" TargetMode="External"/><Relationship Id="rId78" Type="http://schemas.openxmlformats.org/officeDocument/2006/relationships/hyperlink" Target="https://drive.google.com/drive/folders/1otPGJer6xbNK9vjJx5mI-T99PQzcXXCH?usp=sharing" TargetMode="External"/><Relationship Id="rId4" Type="http://schemas.openxmlformats.org/officeDocument/2006/relationships/hyperlink" Target="https://drive.google.com/drive/folders/1V2P5I5V4WoXcyACgz0eb1L9xzB87-_aV?usp=sharing" TargetMode="External"/><Relationship Id="rId9" Type="http://schemas.openxmlformats.org/officeDocument/2006/relationships/hyperlink" Target="https://drive.google.com/drive/folders/1oIRFGl1MAkbsNx2yoyHN17407FsEI9C8?usp=sharing" TargetMode="External"/><Relationship Id="rId14" Type="http://schemas.openxmlformats.org/officeDocument/2006/relationships/hyperlink" Target="https://drive.google.com/drive/folders/1gL86qaohEW5GFAfzsHrQb0IlP0i7BhSq?usp=sharing" TargetMode="External"/><Relationship Id="rId22" Type="http://schemas.openxmlformats.org/officeDocument/2006/relationships/hyperlink" Target="https://drive.google.com/drive/folders/1hmzEYgE1sgvKFIzyJz_3HdgD583djuab?usp=sharing" TargetMode="External"/><Relationship Id="rId27" Type="http://schemas.openxmlformats.org/officeDocument/2006/relationships/hyperlink" Target="https://drive.google.com/drive/folders/1uwwyQ-ze0rLyikAR-yZVZburZq6AR9SI?usp=sharing" TargetMode="External"/><Relationship Id="rId30" Type="http://schemas.openxmlformats.org/officeDocument/2006/relationships/hyperlink" Target="https://drive.google.com/drive/folders/1eHD_3cTlRytPmdKzhQMfkS_Ih5SZ1tLF?usp=sharing" TargetMode="External"/><Relationship Id="rId35" Type="http://schemas.openxmlformats.org/officeDocument/2006/relationships/hyperlink" Target="https://drive.google.com/drive/folders/16QNsrmqaJekCBm4OR6yW8GQcX13R3GBU?usp=sharing" TargetMode="External"/><Relationship Id="rId43" Type="http://schemas.openxmlformats.org/officeDocument/2006/relationships/hyperlink" Target="https://drive.google.com/drive/folders/1laaRV5g80bf3GN4xNaUyFGb89er99Q6N?usp=sharing" TargetMode="External"/><Relationship Id="rId48" Type="http://schemas.openxmlformats.org/officeDocument/2006/relationships/hyperlink" Target="https://drive.google.com/drive/folders/17t-Y6WARuQ32WiUGfks0sboaLZvspkgM?usp=sharing" TargetMode="External"/><Relationship Id="rId56" Type="http://schemas.openxmlformats.org/officeDocument/2006/relationships/hyperlink" Target="https://drive.google.com/drive/folders/12cwk2PE5O_4KPORH-GbAKxqivHxcHR_f?usp=sharing" TargetMode="External"/><Relationship Id="rId64" Type="http://schemas.openxmlformats.org/officeDocument/2006/relationships/hyperlink" Target="https://drive.google.com/drive/folders/1g7YfOGckEuRez4XGUVl4yPQJDa0fnBv2?usp=sharing" TargetMode="External"/><Relationship Id="rId69" Type="http://schemas.openxmlformats.org/officeDocument/2006/relationships/hyperlink" Target="https://drive.google.com/drive/folders/1sKsANeJDUgHguLmp_6uiU2xPGDPNiJEk?usp=sharing" TargetMode="External"/><Relationship Id="rId77" Type="http://schemas.openxmlformats.org/officeDocument/2006/relationships/hyperlink" Target="https://drive.google.com/drive/folders/1wB8WN33502NUZIJDqfuviefb9Cg5IRh5?usp=sharing" TargetMode="External"/><Relationship Id="rId8" Type="http://schemas.openxmlformats.org/officeDocument/2006/relationships/hyperlink" Target="https://drive.google.com/drive/folders/1CqyEOWU_Th0lGkZtNUGjIrYEN1vju1Vp?usp=sharing" TargetMode="External"/><Relationship Id="rId51" Type="http://schemas.openxmlformats.org/officeDocument/2006/relationships/hyperlink" Target="https://drive.google.com/drive/folders/1Po_OzYn6qVd_gKNnXE5N3gp5_UFBo1wC?usp=sharing" TargetMode="External"/><Relationship Id="rId72" Type="http://schemas.openxmlformats.org/officeDocument/2006/relationships/hyperlink" Target="https://drive.google.com/drive/folders/1oYSwjyKy30t9a-yP6jYbtDOz-ffe_GF6?usp=sharing" TargetMode="External"/><Relationship Id="rId80" Type="http://schemas.openxmlformats.org/officeDocument/2006/relationships/printerSettings" Target="../printerSettings/printerSettings2.bin"/><Relationship Id="rId3" Type="http://schemas.openxmlformats.org/officeDocument/2006/relationships/hyperlink" Target="https://drive.google.com/drive/folders/1LZ0geXEop119AmMOkAZE4dp7bMs6vDSe?usp=sharing" TargetMode="External"/><Relationship Id="rId12" Type="http://schemas.openxmlformats.org/officeDocument/2006/relationships/hyperlink" Target="https://drive.google.com/drive/folders/1ONy1qdNcnc3SiIhvMFmC9UI-UcUxRkMa?usp=sharing" TargetMode="External"/><Relationship Id="rId17" Type="http://schemas.openxmlformats.org/officeDocument/2006/relationships/hyperlink" Target="https://drive.google.com/drive/folders/1jAXhvU79WrKmOmzYu_HtqKbVGqH8ZGOw?usp=sharing" TargetMode="External"/><Relationship Id="rId25" Type="http://schemas.openxmlformats.org/officeDocument/2006/relationships/hyperlink" Target="https://drive.google.com/drive/folders/1FPFF1BNdLW60OtkxMpHJFrwPeiccEOBB?usp=sharing" TargetMode="External"/><Relationship Id="rId33" Type="http://schemas.openxmlformats.org/officeDocument/2006/relationships/hyperlink" Target="https://drive.google.com/drive/folders/1RAi5ZiIumUdcCdPQK69tShDKw805axDo?usp=sharing" TargetMode="External"/><Relationship Id="rId38" Type="http://schemas.openxmlformats.org/officeDocument/2006/relationships/hyperlink" Target="https://drive.google.com/drive/folders/1Bi1QdKIU1JnSuBoS-BH9MR5D3OhFh9qm?usp=sharing" TargetMode="External"/><Relationship Id="rId46" Type="http://schemas.openxmlformats.org/officeDocument/2006/relationships/hyperlink" Target="https://drive.google.com/drive/folders/18BVZXug7gEs0WMaxLAGJ-wABaAfDuttk?usp=sharing" TargetMode="External"/><Relationship Id="rId59" Type="http://schemas.openxmlformats.org/officeDocument/2006/relationships/hyperlink" Target="https://drive.google.com/drive/folders/1W0sTwNSG-PeaXYEuJIUlmu9JLfwSVWAV?usp=sharing" TargetMode="External"/><Relationship Id="rId67" Type="http://schemas.openxmlformats.org/officeDocument/2006/relationships/hyperlink" Target="https://drive.google.com/drive/folders/1l0rUuSTNtSG7UjDApzd3bolJCAMS6AIJ?usp=sharing" TargetMode="External"/><Relationship Id="rId20" Type="http://schemas.openxmlformats.org/officeDocument/2006/relationships/hyperlink" Target="https://drive.google.com/drive/folders/1gU-r2FrsxPJyL4pG71ORuD-Zt4gP-S-P?usp=sharing" TargetMode="External"/><Relationship Id="rId41" Type="http://schemas.openxmlformats.org/officeDocument/2006/relationships/hyperlink" Target="https://drive.google.com/drive/folders/1opVcUO3O-w_8Ztqp5QOd95hnNcpnIeWe?usp=sharing" TargetMode="External"/><Relationship Id="rId54" Type="http://schemas.openxmlformats.org/officeDocument/2006/relationships/hyperlink" Target="https://drive.google.com/drive/folders/1rtKOADeOEkOVW0KnOu1reJCORiqsPmtj?usp=sharing" TargetMode="External"/><Relationship Id="rId62" Type="http://schemas.openxmlformats.org/officeDocument/2006/relationships/hyperlink" Target="https://drive.google.com/drive/folders/1eTqxRXMofljRup6C8iGe3yrUS7dF1WJ2?usp=sharing" TargetMode="External"/><Relationship Id="rId70" Type="http://schemas.openxmlformats.org/officeDocument/2006/relationships/hyperlink" Target="https://drive.google.com/drive/folders/1gvYBHjGBxtbOc6J593mZfEgRx69vnYdK?usp=sharing" TargetMode="External"/><Relationship Id="rId75" Type="http://schemas.openxmlformats.org/officeDocument/2006/relationships/hyperlink" Target="https://drive.google.com/drive/folders/1aLDO_02N5RLJMxu3jZT0XXAUh9YZ6KOh?usp=sharing" TargetMode="External"/><Relationship Id="rId1" Type="http://schemas.openxmlformats.org/officeDocument/2006/relationships/hyperlink" Target="https://drive.google.com/drive/folders/1Y3nr4UXj_8aEFvt_IPw63IgzzGCuztG1?usp=sharing" TargetMode="External"/><Relationship Id="rId6" Type="http://schemas.openxmlformats.org/officeDocument/2006/relationships/hyperlink" Target="https://drive.google.com/drive/folders/16Pix9wlKtHyj5pG6AUBfytiQHsFequ0R?usp=sharing" TargetMode="External"/><Relationship Id="rId15" Type="http://schemas.openxmlformats.org/officeDocument/2006/relationships/hyperlink" Target="https://drive.google.com/drive/folders/1oZDiNHx99YmIdF8hswVH9-LY7TfSoI7I?usp=sharing" TargetMode="External"/><Relationship Id="rId23" Type="http://schemas.openxmlformats.org/officeDocument/2006/relationships/hyperlink" Target="https://drive.google.com/drive/folders/16r0306RIjdL9kPuYW879hxzH3Z2PPz8V?usp=sharing" TargetMode="External"/><Relationship Id="rId28" Type="http://schemas.openxmlformats.org/officeDocument/2006/relationships/hyperlink" Target="https://drive.google.com/drive/folders/1Znmf2VyBa5HKw-bpH0PnC3GecciDxcmP?usp=sharing" TargetMode="External"/><Relationship Id="rId36" Type="http://schemas.openxmlformats.org/officeDocument/2006/relationships/hyperlink" Target="https://drive.google.com/drive/folders/12bTmzezIUCxxIEDsPGsFrexbNILB5OQV?usp=sharing" TargetMode="External"/><Relationship Id="rId49" Type="http://schemas.openxmlformats.org/officeDocument/2006/relationships/hyperlink" Target="https://drive.google.com/drive/folders/1chK1mt8QuKL0JlmgqV0KbIRXrIlw6jzq?usp=sharing" TargetMode="External"/><Relationship Id="rId57" Type="http://schemas.openxmlformats.org/officeDocument/2006/relationships/hyperlink" Target="https://drive.google.com/drive/folders/1xRLnUQNRM9uKODKjsW7o1Bk5s-xvddMV?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2"/>
  <sheetViews>
    <sheetView view="pageBreakPreview" topLeftCell="B1" zoomScale="70" zoomScaleNormal="70" zoomScaleSheetLayoutView="70" workbookViewId="0">
      <selection activeCell="K10" sqref="K10"/>
    </sheetView>
  </sheetViews>
  <sheetFormatPr defaultColWidth="9.140625" defaultRowHeight="15" x14ac:dyDescent="0.25"/>
  <cols>
    <col min="1" max="1" width="4.28515625" style="23" hidden="1" customWidth="1"/>
    <col min="2" max="2" width="3.42578125" style="24" customWidth="1"/>
    <col min="3" max="3" width="4.28515625" style="24" customWidth="1"/>
    <col min="4" max="4" width="4.42578125" style="25" customWidth="1"/>
    <col min="5" max="5" width="3.140625" style="26" customWidth="1"/>
    <col min="6" max="6" width="31" style="27" customWidth="1"/>
    <col min="7" max="7" width="10.85546875" style="62" bestFit="1" customWidth="1"/>
    <col min="8" max="8" width="13.140625" style="23" bestFit="1" customWidth="1"/>
    <col min="9" max="9" width="13.140625" style="110" bestFit="1" customWidth="1"/>
    <col min="10" max="10" width="9.7109375" style="23" bestFit="1" customWidth="1"/>
    <col min="11" max="11" width="8.140625" style="23" bestFit="1" customWidth="1"/>
    <col min="12" max="12" width="43" style="28" hidden="1" customWidth="1"/>
    <col min="13" max="13" width="33.140625" style="28" customWidth="1"/>
    <col min="14" max="14" width="25" style="124" customWidth="1"/>
    <col min="15" max="16384" width="9.140625" style="23"/>
  </cols>
  <sheetData>
    <row r="1" spans="1:14" s="1" customFormat="1" ht="18.75" x14ac:dyDescent="0.25">
      <c r="A1" s="2">
        <v>1</v>
      </c>
      <c r="B1" s="3" t="s">
        <v>16</v>
      </c>
      <c r="C1" s="4"/>
      <c r="D1" s="5"/>
      <c r="E1" s="6"/>
      <c r="F1" s="7"/>
      <c r="G1" s="50"/>
      <c r="I1" s="101"/>
      <c r="L1" s="8"/>
      <c r="M1" s="8"/>
      <c r="N1" s="111"/>
    </row>
    <row r="2" spans="1:14" s="1" customFormat="1" ht="18.75" x14ac:dyDescent="0.25">
      <c r="A2" s="2"/>
      <c r="B2" s="3" t="s">
        <v>133</v>
      </c>
      <c r="C2" s="4"/>
      <c r="D2" s="5"/>
      <c r="E2" s="6" t="s">
        <v>135</v>
      </c>
      <c r="F2" s="3" t="s">
        <v>319</v>
      </c>
      <c r="G2" s="50"/>
      <c r="I2" s="101"/>
      <c r="L2" s="8"/>
      <c r="M2" s="8"/>
      <c r="N2" s="111"/>
    </row>
    <row r="3" spans="1:14" s="1" customFormat="1" ht="18.75" x14ac:dyDescent="0.25">
      <c r="A3" s="2"/>
      <c r="B3" s="3" t="s">
        <v>134</v>
      </c>
      <c r="C3" s="4"/>
      <c r="D3" s="5"/>
      <c r="E3" s="6" t="s">
        <v>135</v>
      </c>
      <c r="F3" s="70">
        <v>2022</v>
      </c>
      <c r="G3" s="50"/>
      <c r="H3" s="51"/>
      <c r="I3" s="102"/>
      <c r="J3" s="51"/>
      <c r="L3" s="8"/>
      <c r="M3" s="8"/>
      <c r="N3" s="111"/>
    </row>
    <row r="4" spans="1:14" s="1" customFormat="1" x14ac:dyDescent="0.25">
      <c r="A4" s="2">
        <v>2</v>
      </c>
      <c r="B4" s="4"/>
      <c r="C4" s="4"/>
      <c r="D4" s="5"/>
      <c r="E4" s="6"/>
      <c r="F4" s="7"/>
      <c r="G4" s="50"/>
      <c r="I4" s="101"/>
      <c r="J4" s="1">
        <f>J130</f>
        <v>92.335000000000008</v>
      </c>
      <c r="L4" s="8"/>
      <c r="M4" s="8"/>
      <c r="N4" s="111"/>
    </row>
    <row r="5" spans="1:14" s="92" customFormat="1" ht="30" x14ac:dyDescent="0.25">
      <c r="A5" s="100">
        <v>3</v>
      </c>
      <c r="B5" s="169" t="s">
        <v>0</v>
      </c>
      <c r="C5" s="169"/>
      <c r="D5" s="169"/>
      <c r="E5" s="169"/>
      <c r="F5" s="169"/>
      <c r="G5" s="126" t="s">
        <v>313</v>
      </c>
      <c r="H5" s="33" t="s">
        <v>104</v>
      </c>
      <c r="I5" s="127" t="s">
        <v>103</v>
      </c>
      <c r="J5" s="33" t="s">
        <v>105</v>
      </c>
      <c r="K5" s="52" t="s">
        <v>106</v>
      </c>
      <c r="L5" s="52" t="s">
        <v>136</v>
      </c>
      <c r="M5" s="52" t="s">
        <v>300</v>
      </c>
      <c r="N5" s="112" t="s">
        <v>314</v>
      </c>
    </row>
    <row r="6" spans="1:14" s="1" customFormat="1" x14ac:dyDescent="0.25">
      <c r="A6" s="2">
        <v>4</v>
      </c>
      <c r="B6" s="9" t="s">
        <v>1</v>
      </c>
      <c r="C6" s="9" t="s">
        <v>15</v>
      </c>
      <c r="D6" s="10"/>
      <c r="E6" s="11"/>
      <c r="F6" s="12"/>
      <c r="G6" s="53"/>
      <c r="H6" s="87"/>
      <c r="I6" s="113"/>
      <c r="J6" s="38"/>
      <c r="K6" s="53"/>
      <c r="L6" s="53"/>
      <c r="M6" s="87"/>
      <c r="N6" s="113"/>
    </row>
    <row r="7" spans="1:14" s="1" customFormat="1" x14ac:dyDescent="0.25">
      <c r="A7" s="2">
        <v>5</v>
      </c>
      <c r="B7" s="13"/>
      <c r="C7" s="13" t="s">
        <v>2</v>
      </c>
      <c r="D7" s="14" t="s">
        <v>3</v>
      </c>
      <c r="E7" s="15"/>
      <c r="F7" s="16"/>
      <c r="G7" s="128">
        <v>5</v>
      </c>
      <c r="H7" s="81"/>
      <c r="I7" s="114"/>
      <c r="J7" s="45">
        <f>SUM(J8,J11,J15,J19)</f>
        <v>5</v>
      </c>
      <c r="K7" s="54">
        <f>+J7/G7</f>
        <v>1</v>
      </c>
      <c r="L7" s="54"/>
      <c r="M7" s="81"/>
      <c r="N7" s="114"/>
    </row>
    <row r="8" spans="1:14" s="1" customFormat="1" x14ac:dyDescent="0.25">
      <c r="A8" s="2">
        <v>6</v>
      </c>
      <c r="B8" s="17"/>
      <c r="C8" s="17"/>
      <c r="D8" s="18">
        <v>1</v>
      </c>
      <c r="E8" s="170" t="s">
        <v>70</v>
      </c>
      <c r="F8" s="170"/>
      <c r="G8" s="129">
        <v>1</v>
      </c>
      <c r="H8" s="80"/>
      <c r="I8" s="115"/>
      <c r="J8" s="31">
        <f>SUM(J9:J10)/COUNT(J9:J10)*G8</f>
        <v>1</v>
      </c>
      <c r="K8" s="55">
        <f>+J8/G8</f>
        <v>1</v>
      </c>
      <c r="L8" s="55"/>
      <c r="M8" s="80"/>
      <c r="N8" s="115"/>
    </row>
    <row r="9" spans="1:14" s="1" customFormat="1" ht="150" x14ac:dyDescent="0.25">
      <c r="A9" s="2">
        <v>7</v>
      </c>
      <c r="B9" s="19"/>
      <c r="C9" s="19"/>
      <c r="D9" s="20"/>
      <c r="E9" s="21" t="s">
        <v>4</v>
      </c>
      <c r="F9" s="63" t="s">
        <v>117</v>
      </c>
      <c r="G9" s="130"/>
      <c r="H9" s="49" t="s">
        <v>9</v>
      </c>
      <c r="I9" s="103" t="s">
        <v>315</v>
      </c>
      <c r="J9" s="30">
        <f>IF(H9="Y/T",IF(I9="Ya",1,IF(I9="Tidak",0,"Error")),IF(H9="A/B/C",IF(I9="A",1,IF(I9="B",0.5,IF(I9="C",0,"Error"))),IF(H9="A/B/C/D",IF(I9="A",1,IF(I9="B",0.67,IF(I9="C",0.33,IF(I9="D",0,"Error")))),IF(H9="A/B/C/D/E",IF(I9="A",1,IF(I9="B",0.75,IF(I9="C",0.5,IF(I9="D",0.25,IF(I9="E",0,"Error")))))))))</f>
        <v>1</v>
      </c>
      <c r="K9" s="44"/>
      <c r="L9" s="71" t="s">
        <v>137</v>
      </c>
      <c r="M9" s="76" t="s">
        <v>118</v>
      </c>
      <c r="N9" s="148" t="s">
        <v>320</v>
      </c>
    </row>
    <row r="10" spans="1:14" s="1" customFormat="1" ht="135" x14ac:dyDescent="0.25">
      <c r="A10" s="2">
        <v>10</v>
      </c>
      <c r="B10" s="19"/>
      <c r="C10" s="19"/>
      <c r="D10" s="20"/>
      <c r="E10" s="21" t="s">
        <v>6</v>
      </c>
      <c r="F10" s="63" t="s">
        <v>71</v>
      </c>
      <c r="G10" s="130"/>
      <c r="H10" s="49" t="s">
        <v>5</v>
      </c>
      <c r="I10" s="103" t="s">
        <v>316</v>
      </c>
      <c r="J10" s="30">
        <f>IF(H10="Y/T",IF(I10="Ya",1,IF(I10="Tidak",0,"Error")),IF(H10="A/B/C",IF(I10="A",1,IF(I10="B",0.5,IF(I10="C",0,"Error"))),IF(H10="A/B/C/D",IF(I10="A",1,IF(I10="B",0.67,IF(I10="C",0.33,IF(I10="D",0,"Error")))),IF(H10="A/B/C/D/E",IF(I10="A",1,IF(I10="B",0.75,IF(I10="C",0.5,IF(I10="D",0.25,IF(I10="E",0,"Error")))))))))</f>
        <v>1</v>
      </c>
      <c r="K10" s="44"/>
      <c r="L10" s="71" t="s">
        <v>138</v>
      </c>
      <c r="M10" s="76" t="s">
        <v>228</v>
      </c>
      <c r="N10" s="149" t="s">
        <v>321</v>
      </c>
    </row>
    <row r="11" spans="1:14" s="1" customFormat="1" x14ac:dyDescent="0.25">
      <c r="A11" s="2">
        <v>12</v>
      </c>
      <c r="B11" s="17"/>
      <c r="C11" s="17"/>
      <c r="D11" s="18">
        <v>2</v>
      </c>
      <c r="E11" s="170" t="s">
        <v>95</v>
      </c>
      <c r="F11" s="170"/>
      <c r="G11" s="129">
        <v>1</v>
      </c>
      <c r="H11" s="31"/>
      <c r="I11" s="109"/>
      <c r="J11" s="31">
        <f>SUM(J12:J14)/COUNT(J12:J14)*G11</f>
        <v>1</v>
      </c>
      <c r="K11" s="55">
        <f>+J11/G11</f>
        <v>1</v>
      </c>
      <c r="L11" s="55"/>
      <c r="M11" s="80"/>
      <c r="N11" s="115"/>
    </row>
    <row r="12" spans="1:14" s="1" customFormat="1" ht="135" x14ac:dyDescent="0.25">
      <c r="A12" s="2">
        <v>13</v>
      </c>
      <c r="B12" s="19"/>
      <c r="C12" s="19"/>
      <c r="D12" s="20"/>
      <c r="E12" s="21" t="s">
        <v>4</v>
      </c>
      <c r="F12" s="64" t="s">
        <v>119</v>
      </c>
      <c r="G12" s="56"/>
      <c r="H12" s="49" t="s">
        <v>9</v>
      </c>
      <c r="I12" s="103" t="s">
        <v>315</v>
      </c>
      <c r="J12" s="30">
        <f>IF(H12="Y/T",IF(I12="Ya",1,IF(I12="Tidak",0,"Error")),IF(H12="A/B/C",IF(I12="A",1,IF(I12="B",0.5,IF(I12="C",0,"Error"))),IF(H12="A/B/C/D",IF(I12="A",1,IF(I12="B",0.67,IF(I12="C",0.33,IF(I12="D",0,"Error")))),IF(H12="A/B/C/D/E",IF(I12="A",1,IF(I12="B",0.75,IF(I12="C",0.5,IF(I12="D",0.25,IF(I12="E",0,"Error")))))))))</f>
        <v>1</v>
      </c>
      <c r="K12" s="44"/>
      <c r="L12" s="71" t="s">
        <v>139</v>
      </c>
      <c r="M12" s="22" t="s">
        <v>301</v>
      </c>
      <c r="N12" s="150" t="s">
        <v>322</v>
      </c>
    </row>
    <row r="13" spans="1:14" s="1" customFormat="1" ht="210" x14ac:dyDescent="0.25">
      <c r="A13" s="2">
        <v>14</v>
      </c>
      <c r="B13" s="19"/>
      <c r="C13" s="19"/>
      <c r="D13" s="20"/>
      <c r="E13" s="21" t="s">
        <v>6</v>
      </c>
      <c r="F13" s="48" t="s">
        <v>122</v>
      </c>
      <c r="G13" s="56"/>
      <c r="H13" s="49" t="s">
        <v>5</v>
      </c>
      <c r="I13" s="103" t="s">
        <v>316</v>
      </c>
      <c r="J13" s="30">
        <f>IF(H13="Y/T",IF(I13="Ya",1,IF(I13="Tidak",0,"Error")),IF(H13="A/B/C",IF(I13="A",1,IF(I13="B",0.5,IF(I13="C",0,"Error"))),IF(H13="A/B/C/D",IF(I13="A",1,IF(I13="B",0.67,IF(I13="C",0.33,IF(I13="D",0,"Error")))),IF(H13="A/B/C/D/E",IF(I13="A",1,IF(I13="B",0.75,IF(I13="C",0.5,IF(I13="D",0.25,IF(I13="E",0,"Error")))))))))</f>
        <v>1</v>
      </c>
      <c r="K13" s="44"/>
      <c r="L13" s="71" t="s">
        <v>140</v>
      </c>
      <c r="M13" s="76" t="s">
        <v>229</v>
      </c>
      <c r="N13" s="149" t="s">
        <v>323</v>
      </c>
    </row>
    <row r="14" spans="1:14" s="1" customFormat="1" ht="135" x14ac:dyDescent="0.25">
      <c r="A14" s="2">
        <v>15</v>
      </c>
      <c r="B14" s="19"/>
      <c r="C14" s="19"/>
      <c r="D14" s="20"/>
      <c r="E14" s="21" t="s">
        <v>8</v>
      </c>
      <c r="F14" s="64" t="s">
        <v>121</v>
      </c>
      <c r="G14" s="56"/>
      <c r="H14" s="49" t="s">
        <v>9</v>
      </c>
      <c r="I14" s="103" t="s">
        <v>315</v>
      </c>
      <c r="J14" s="30">
        <f>IF(H14="Y/T",IF(I14="Ya",1,IF(I14="Tidak",0,"Error")),IF(H14="A/B/C",IF(I14="A",1,IF(I14="B",0.5,IF(I14="C",0,"Error"))),IF(H14="A/B/C/D",IF(I14="A",1,IF(I14="B",0.67,IF(I14="C",0.33,IF(I14="D",0,"Error")))),IF(H14="A/B/C/D/E",IF(I14="A",1,IF(I14="B",0.75,IF(I14="C",0.5,IF(I14="D",0.25,IF(I14="E",0,"Error")))))))))</f>
        <v>1</v>
      </c>
      <c r="K14" s="44"/>
      <c r="L14" s="71" t="s">
        <v>141</v>
      </c>
      <c r="M14" s="32" t="s">
        <v>123</v>
      </c>
      <c r="N14" s="151" t="s">
        <v>324</v>
      </c>
    </row>
    <row r="15" spans="1:14" s="1" customFormat="1" x14ac:dyDescent="0.25">
      <c r="A15" s="2"/>
      <c r="B15" s="17"/>
      <c r="C15" s="17"/>
      <c r="D15" s="18">
        <v>3</v>
      </c>
      <c r="E15" s="170" t="s">
        <v>66</v>
      </c>
      <c r="F15" s="170"/>
      <c r="G15" s="129">
        <v>2</v>
      </c>
      <c r="H15" s="31"/>
      <c r="I15" s="109"/>
      <c r="J15" s="31">
        <f>SUM(J16:J18)/COUNT(J16:J18)*G15</f>
        <v>2</v>
      </c>
      <c r="K15" s="55">
        <f>+J15/G15</f>
        <v>1</v>
      </c>
      <c r="L15" s="55"/>
      <c r="M15" s="80"/>
      <c r="N15" s="115"/>
    </row>
    <row r="16" spans="1:14" s="1" customFormat="1" ht="180" x14ac:dyDescent="0.25">
      <c r="A16" s="2"/>
      <c r="B16" s="19"/>
      <c r="C16" s="19"/>
      <c r="D16" s="20"/>
      <c r="E16" s="21" t="s">
        <v>4</v>
      </c>
      <c r="F16" s="73" t="s">
        <v>67</v>
      </c>
      <c r="G16" s="56"/>
      <c r="H16" s="30" t="s">
        <v>12</v>
      </c>
      <c r="I16" s="103" t="s">
        <v>316</v>
      </c>
      <c r="J16" s="30">
        <f>IF(H16="Y/T",IF(I16="Ya",1,IF(I16="Tidak",0,"Error")),IF(H16="A/B/C",IF(I16="A",1,IF(I16="B",0.5,IF(I16="C",0,"Error"))),IF(H16="A/B/C/D",IF(I16="A",1,IF(I16="B",0.67,IF(I16="C",0.33,IF(I16="D",0,"Error")))),IF(H16="A/B/C/D/E",IF(I16="A",1,IF(I16="B",0.75,IF(I16="C",0.5,IF(I16="D",0.25,IF(I16="E",0,"Error")))))))))</f>
        <v>1</v>
      </c>
      <c r="K16" s="44"/>
      <c r="L16" s="71" t="s">
        <v>142</v>
      </c>
      <c r="M16" s="76" t="s">
        <v>230</v>
      </c>
      <c r="N16" s="149" t="s">
        <v>325</v>
      </c>
    </row>
    <row r="17" spans="1:14" s="1" customFormat="1" ht="240" x14ac:dyDescent="0.25">
      <c r="A17" s="2"/>
      <c r="B17" s="19"/>
      <c r="C17" s="19"/>
      <c r="D17" s="20"/>
      <c r="E17" s="21" t="s">
        <v>6</v>
      </c>
      <c r="F17" s="64" t="s">
        <v>78</v>
      </c>
      <c r="G17" s="56"/>
      <c r="H17" s="30" t="s">
        <v>12</v>
      </c>
      <c r="I17" s="103" t="s">
        <v>316</v>
      </c>
      <c r="J17" s="30">
        <f>IF(H17="Y/T",IF(I17="Ya",1,IF(I17="Tidak",0,"Error")),IF(H17="A/B/C",IF(I17="A",1,IF(I17="B",0.5,IF(I17="C",0,"Error"))),IF(H17="A/B/C/D",IF(I17="A",1,IF(I17="B",0.67,IF(I17="C",0.33,IF(I17="D",0,"Error")))),IF(H17="A/B/C/D/E",IF(I17="A",1,IF(I17="B",0.75,IF(I17="C",0.5,IF(I17="D",0.25,IF(I17="E",0,"Error")))))))))</f>
        <v>1</v>
      </c>
      <c r="K17" s="44"/>
      <c r="L17" s="71" t="s">
        <v>143</v>
      </c>
      <c r="M17" s="89" t="s">
        <v>231</v>
      </c>
      <c r="N17" s="149" t="s">
        <v>326</v>
      </c>
    </row>
    <row r="18" spans="1:14" s="1" customFormat="1" ht="285" x14ac:dyDescent="0.25">
      <c r="A18" s="2"/>
      <c r="B18" s="19"/>
      <c r="C18" s="19"/>
      <c r="D18" s="20"/>
      <c r="E18" s="21" t="s">
        <v>8</v>
      </c>
      <c r="F18" s="63" t="s">
        <v>72</v>
      </c>
      <c r="G18" s="56"/>
      <c r="H18" s="30" t="s">
        <v>12</v>
      </c>
      <c r="I18" s="103" t="s">
        <v>316</v>
      </c>
      <c r="J18" s="30">
        <f>IF(H18="Y/T",IF(I18="Ya",1,IF(I18="Tidak",0,"Error")),IF(H18="A/B/C",IF(I18="A",1,IF(I18="B",0.5,IF(I18="C",0,"Error"))),IF(H18="A/B/C/D",IF(I18="A",1,IF(I18="B",0.67,IF(I18="C",0.33,IF(I18="D",0,"Error")))),IF(H18="A/B/C/D/E",IF(I18="A",1,IF(I18="B",0.75,IF(I18="C",0.5,IF(I18="D",0.25,IF(I18="E",0,"Error")))))))))</f>
        <v>1</v>
      </c>
      <c r="K18" s="44"/>
      <c r="L18" s="71" t="s">
        <v>144</v>
      </c>
      <c r="M18" s="76" t="s">
        <v>232</v>
      </c>
      <c r="N18" s="152" t="s">
        <v>327</v>
      </c>
    </row>
    <row r="19" spans="1:14" s="1" customFormat="1" x14ac:dyDescent="0.25">
      <c r="A19" s="2">
        <v>24</v>
      </c>
      <c r="B19" s="17"/>
      <c r="C19" s="17"/>
      <c r="D19" s="18">
        <v>4</v>
      </c>
      <c r="E19" s="170" t="s">
        <v>73</v>
      </c>
      <c r="F19" s="170"/>
      <c r="G19" s="129">
        <v>1</v>
      </c>
      <c r="H19" s="31"/>
      <c r="I19" s="109"/>
      <c r="J19" s="31">
        <f>SUM(J20:J23)/COUNT(J20:J23)*G19</f>
        <v>1</v>
      </c>
      <c r="K19" s="55">
        <f>+J19/G19</f>
        <v>1</v>
      </c>
      <c r="L19" s="55"/>
      <c r="M19" s="80"/>
      <c r="N19" s="115"/>
    </row>
    <row r="20" spans="1:14" s="1" customFormat="1" ht="135" x14ac:dyDescent="0.25">
      <c r="A20" s="2">
        <v>25</v>
      </c>
      <c r="B20" s="19"/>
      <c r="C20" s="19"/>
      <c r="D20" s="20"/>
      <c r="E20" s="21" t="s">
        <v>4</v>
      </c>
      <c r="F20" s="68" t="s">
        <v>124</v>
      </c>
      <c r="G20" s="56"/>
      <c r="H20" s="49" t="s">
        <v>9</v>
      </c>
      <c r="I20" s="103" t="s">
        <v>315</v>
      </c>
      <c r="J20" s="30">
        <f>IF(H20="Y/T",IF(I20="Ya",1,IF(I20="Tidak",0,"Error")),IF(H20="A/B/C",IF(I20="A",1,IF(I20="B",0.5,IF(I20="C",0,"Error"))),IF(H20="A/B/C/D",IF(I20="A",1,IF(I20="B",0.67,IF(I20="C",0.33,IF(I20="D",0,"Error")))),IF(H20="A/B/C/D/E",IF(I20="A",1,IF(I20="B",0.75,IF(I20="C",0.5,IF(I20="D",0.25,IF(I20="E",0,"Error")))))))))</f>
        <v>1</v>
      </c>
      <c r="K20" s="44"/>
      <c r="L20" s="71" t="s">
        <v>145</v>
      </c>
      <c r="M20" s="22" t="s">
        <v>233</v>
      </c>
      <c r="N20" s="150" t="s">
        <v>328</v>
      </c>
    </row>
    <row r="21" spans="1:14" s="1" customFormat="1" ht="165" x14ac:dyDescent="0.25">
      <c r="A21" s="2"/>
      <c r="B21" s="19"/>
      <c r="C21" s="19"/>
      <c r="D21" s="20"/>
      <c r="E21" s="21" t="s">
        <v>6</v>
      </c>
      <c r="F21" s="63" t="s">
        <v>74</v>
      </c>
      <c r="G21" s="56"/>
      <c r="H21" s="49" t="s">
        <v>9</v>
      </c>
      <c r="I21" s="103" t="s">
        <v>315</v>
      </c>
      <c r="J21" s="30">
        <f>IF(H21="Y/T",IF(I21="Ya",1,IF(I21="Tidak",0,"Error")),IF(H21="A/B/C",IF(I21="A",1,IF(I21="B",0.5,IF(I21="C",0,"Error"))),IF(H21="A/B/C/D",IF(I21="A",1,IF(I21="B",0.67,IF(I21="C",0.33,IF(I21="D",0,"Error")))),IF(H21="A/B/C/D/E",IF(I21="A",1,IF(I21="B",0.75,IF(I21="C",0.5,IF(I21="D",0.25,IF(I21="E",0,"Error")))))))))</f>
        <v>1</v>
      </c>
      <c r="K21" s="44"/>
      <c r="L21" s="71" t="s">
        <v>146</v>
      </c>
      <c r="M21" s="22" t="s">
        <v>125</v>
      </c>
      <c r="N21" s="150" t="s">
        <v>329</v>
      </c>
    </row>
    <row r="22" spans="1:14" s="1" customFormat="1" ht="135" x14ac:dyDescent="0.25">
      <c r="A22" s="2"/>
      <c r="B22" s="19"/>
      <c r="C22" s="19"/>
      <c r="D22" s="20"/>
      <c r="E22" s="21" t="s">
        <v>8</v>
      </c>
      <c r="F22" s="63" t="s">
        <v>77</v>
      </c>
      <c r="G22" s="56"/>
      <c r="H22" s="49" t="s">
        <v>9</v>
      </c>
      <c r="I22" s="103" t="s">
        <v>315</v>
      </c>
      <c r="J22" s="30">
        <f>IF(H22="Y/T",IF(I22="Ya",1,IF(I22="Tidak",0,"Error")),IF(H22="A/B/C",IF(I22="A",1,IF(I22="B",0.5,IF(I22="C",0,"Error"))),IF(H22="A/B/C/D",IF(I22="A",1,IF(I22="B",0.67,IF(I22="C",0.33,IF(I22="D",0,"Error")))),IF(H22="A/B/C/D/E",IF(I22="A",1,IF(I22="B",0.75,IF(I22="C",0.5,IF(I22="D",0.25,IF(I22="E",0,"Error")))))))))</f>
        <v>1</v>
      </c>
      <c r="K22" s="44"/>
      <c r="L22" s="71" t="s">
        <v>147</v>
      </c>
      <c r="M22" s="22" t="s">
        <v>127</v>
      </c>
      <c r="N22" s="150" t="s">
        <v>330</v>
      </c>
    </row>
    <row r="23" spans="1:14" s="1" customFormat="1" ht="210" x14ac:dyDescent="0.25">
      <c r="A23" s="2"/>
      <c r="B23" s="19"/>
      <c r="C23" s="19"/>
      <c r="D23" s="20"/>
      <c r="E23" s="21" t="s">
        <v>10</v>
      </c>
      <c r="F23" s="48" t="s">
        <v>126</v>
      </c>
      <c r="G23" s="56"/>
      <c r="H23" s="30" t="s">
        <v>12</v>
      </c>
      <c r="I23" s="103" t="s">
        <v>316</v>
      </c>
      <c r="J23" s="30">
        <f>IF(H23="Y/T",IF(I23="Ya",1,IF(I23="Tidak",0,"Error")),IF(H23="A/B/C",IF(I23="A",1,IF(I23="B",0.5,IF(I23="C",0,"Error"))),IF(H23="A/B/C/D",IF(I23="A",1,IF(I23="B",0.67,IF(I23="C",0.33,IF(I23="D",0,"Error")))),IF(H23="A/B/C/D/E",IF(I23="A",1,IF(I23="B",0.75,IF(I23="C",0.5,IF(I23="D",0.25,IF(I23="E",0,"Error")))))))))</f>
        <v>1</v>
      </c>
      <c r="K23" s="44"/>
      <c r="L23" s="71" t="s">
        <v>148</v>
      </c>
      <c r="M23" s="78" t="s">
        <v>302</v>
      </c>
      <c r="N23" s="152" t="s">
        <v>331</v>
      </c>
    </row>
    <row r="24" spans="1:14" s="1" customFormat="1" x14ac:dyDescent="0.25">
      <c r="A24" s="2">
        <v>36</v>
      </c>
      <c r="B24" s="13"/>
      <c r="C24" s="13" t="s">
        <v>33</v>
      </c>
      <c r="D24" s="14" t="s">
        <v>18</v>
      </c>
      <c r="E24" s="15"/>
      <c r="F24" s="16"/>
      <c r="G24" s="128">
        <v>5</v>
      </c>
      <c r="H24" s="45"/>
      <c r="I24" s="104"/>
      <c r="J24" s="45">
        <f>SUM(J25,J29,J34)</f>
        <v>4.835</v>
      </c>
      <c r="K24" s="54">
        <f>+J24/G24</f>
        <v>0.96699999999999997</v>
      </c>
      <c r="L24" s="54"/>
      <c r="M24" s="81"/>
      <c r="N24" s="114"/>
    </row>
    <row r="25" spans="1:14" s="1" customFormat="1" x14ac:dyDescent="0.25">
      <c r="A25" s="2">
        <v>58</v>
      </c>
      <c r="B25" s="17"/>
      <c r="C25" s="17"/>
      <c r="D25" s="18">
        <v>1</v>
      </c>
      <c r="E25" s="170" t="s">
        <v>96</v>
      </c>
      <c r="F25" s="170"/>
      <c r="G25" s="129">
        <v>1.5</v>
      </c>
      <c r="H25" s="31"/>
      <c r="I25" s="109"/>
      <c r="J25" s="31">
        <f>SUM(J26:J28)/COUNT(J26:J28)*G25</f>
        <v>1.335</v>
      </c>
      <c r="K25" s="55">
        <f>+J25/G25</f>
        <v>0.89</v>
      </c>
      <c r="L25" s="55"/>
      <c r="M25" s="80"/>
      <c r="N25" s="115"/>
    </row>
    <row r="26" spans="1:14" s="1" customFormat="1" ht="150" x14ac:dyDescent="0.25">
      <c r="A26" s="2">
        <v>59</v>
      </c>
      <c r="B26" s="19"/>
      <c r="C26" s="19"/>
      <c r="D26" s="20"/>
      <c r="E26" s="21" t="s">
        <v>4</v>
      </c>
      <c r="F26" s="35" t="s">
        <v>19</v>
      </c>
      <c r="G26" s="56"/>
      <c r="H26" s="30" t="s">
        <v>12</v>
      </c>
      <c r="I26" s="103" t="s">
        <v>394</v>
      </c>
      <c r="J26" s="30">
        <f>IF(H26="Y/T",IF(I26="Ya",1,IF(I26="Tidak",0,"Error")),IF(H26="A/B/C",IF(I26="A",1,IF(I26="B",0.5,IF(I26="C",0,"Error"))),IF(H26="A/B/C/D",IF(I26="A",1,IF(I26="B",0.67,IF(I26="C",0.33,IF(I26="D",0,"Error")))),IF(H26="A/B/C/D/E",IF(I26="A",1,IF(I26="B",0.75,IF(I26="C",0.5,IF(I26="D",0.25,IF(I26="E",0,"Error")))))))))</f>
        <v>0.67</v>
      </c>
      <c r="K26" s="44"/>
      <c r="L26" s="71" t="s">
        <v>149</v>
      </c>
      <c r="M26" s="78" t="s">
        <v>303</v>
      </c>
      <c r="N26" s="152" t="s">
        <v>332</v>
      </c>
    </row>
    <row r="27" spans="1:14" s="1" customFormat="1" ht="165" x14ac:dyDescent="0.25">
      <c r="A27" s="2">
        <v>60</v>
      </c>
      <c r="B27" s="19"/>
      <c r="C27" s="19"/>
      <c r="D27" s="20"/>
      <c r="E27" s="21" t="s">
        <v>6</v>
      </c>
      <c r="F27" s="35" t="s">
        <v>20</v>
      </c>
      <c r="G27" s="56"/>
      <c r="H27" s="30" t="s">
        <v>12</v>
      </c>
      <c r="I27" s="103" t="s">
        <v>316</v>
      </c>
      <c r="J27" s="30">
        <f>IF(H27="A/B/C/D",IF(I26="D",0,IF(I27="A",1,IF(I26="D",0,IF(I27="B",0.67,IF(I26="D",0,IF(I27="C",0.33,IF(I26="D",0,IF(I27="D",0,"Error")))))))))</f>
        <v>1</v>
      </c>
      <c r="K27" s="44"/>
      <c r="L27" s="71" t="s">
        <v>150</v>
      </c>
      <c r="M27" s="78" t="s">
        <v>304</v>
      </c>
      <c r="N27" s="153" t="s">
        <v>333</v>
      </c>
    </row>
    <row r="28" spans="1:14" s="1" customFormat="1" ht="195" x14ac:dyDescent="0.25">
      <c r="A28" s="2">
        <v>61</v>
      </c>
      <c r="B28" s="19"/>
      <c r="C28" s="19"/>
      <c r="D28" s="20"/>
      <c r="E28" s="21" t="s">
        <v>8</v>
      </c>
      <c r="F28" s="35" t="s">
        <v>21</v>
      </c>
      <c r="G28" s="56"/>
      <c r="H28" s="30" t="s">
        <v>12</v>
      </c>
      <c r="I28" s="103" t="s">
        <v>316</v>
      </c>
      <c r="J28" s="30">
        <f>IF(H28="A/B/C/D",IF(J27=0,0,IF(I28="A",1,IF(J27=0,0,IF(I28="B",0.67,IF(J27=0,0,IF(I28="C",0.33,IF(J27=0,0,IF(I28="D",0,"Error")))))))))</f>
        <v>1</v>
      </c>
      <c r="K28" s="44"/>
      <c r="L28" s="71" t="s">
        <v>151</v>
      </c>
      <c r="M28" s="78" t="s">
        <v>305</v>
      </c>
      <c r="N28" s="154" t="s">
        <v>334</v>
      </c>
    </row>
    <row r="29" spans="1:14" s="1" customFormat="1" x14ac:dyDescent="0.25">
      <c r="A29" s="2">
        <v>64</v>
      </c>
      <c r="B29" s="17"/>
      <c r="C29" s="17"/>
      <c r="D29" s="18">
        <v>2</v>
      </c>
      <c r="E29" s="170" t="s">
        <v>312</v>
      </c>
      <c r="F29" s="170"/>
      <c r="G29" s="129">
        <v>2</v>
      </c>
      <c r="H29" s="31"/>
      <c r="I29" s="109"/>
      <c r="J29" s="31">
        <f>SUM(J30:J33)/COUNT(J30:J33)*G29</f>
        <v>2</v>
      </c>
      <c r="K29" s="55">
        <f>+J29/G29</f>
        <v>1</v>
      </c>
      <c r="L29" s="55"/>
      <c r="M29" s="80"/>
      <c r="N29" s="115"/>
    </row>
    <row r="30" spans="1:14" s="1" customFormat="1" ht="195" x14ac:dyDescent="0.25">
      <c r="A30" s="2">
        <v>65</v>
      </c>
      <c r="B30" s="19"/>
      <c r="C30" s="19"/>
      <c r="D30" s="20"/>
      <c r="E30" s="21" t="s">
        <v>4</v>
      </c>
      <c r="F30" s="75" t="s">
        <v>216</v>
      </c>
      <c r="G30" s="56"/>
      <c r="H30" s="74" t="s">
        <v>5</v>
      </c>
      <c r="I30" s="103" t="s">
        <v>316</v>
      </c>
      <c r="J30" s="30">
        <f>IF(H30="Y/T",IF(I30="Ya",1,IF(I30="Tidak",0,"Error")),IF(H30="A/B/C",IF(I30="A",1,IF(I30="B",0.5,IF(I30="C",0,"Error"))),IF(H30="A/B/C/D",IF(I30="A",1,IF(I30="B",0.67,IF(I30="C",0.33,IF(I30="D",0,"Error")))),IF(H30="A/B/C/D/E",IF(I30="A",1,IF(I30="B",0.75,IF(I30="C",0.5,IF(I30="D",0.25,IF(I30="E",0,"Error")))))))))</f>
        <v>1</v>
      </c>
      <c r="K30" s="44"/>
      <c r="L30" s="71" t="s">
        <v>172</v>
      </c>
      <c r="M30" s="76" t="s">
        <v>234</v>
      </c>
      <c r="N30" s="154" t="s">
        <v>335</v>
      </c>
    </row>
    <row r="31" spans="1:14" s="1" customFormat="1" ht="180" x14ac:dyDescent="0.25">
      <c r="A31" s="2">
        <v>66</v>
      </c>
      <c r="B31" s="19"/>
      <c r="C31" s="19"/>
      <c r="D31" s="20"/>
      <c r="E31" s="21" t="s">
        <v>6</v>
      </c>
      <c r="F31" s="75" t="s">
        <v>217</v>
      </c>
      <c r="G31" s="56"/>
      <c r="H31" s="74" t="s">
        <v>5</v>
      </c>
      <c r="I31" s="103" t="s">
        <v>316</v>
      </c>
      <c r="J31" s="30">
        <f t="shared" ref="J31" si="0">IF(H31="Y/T",IF(I31="Ya",1,IF(I31="Tidak",0,"Error")),IF(H31="A/B/C",IF(I31="A",1,IF(I31="B",0.5,IF(I31="C",0,"Error"))),IF(H31="A/B/C/D",IF(I31="A",1,IF(I31="B",0.67,IF(I31="C",0.33,IF(I31="D",0,"Error")))),IF(H31="A/B/C/D/E",IF(I31="A",1,IF(I31="B",0.75,IF(I31="C",0.5,IF(I31="D",0.25,IF(I31="E",0,"Error")))))))))</f>
        <v>1</v>
      </c>
      <c r="K31" s="44"/>
      <c r="L31" s="71" t="s">
        <v>152</v>
      </c>
      <c r="M31" s="76" t="s">
        <v>235</v>
      </c>
      <c r="N31" s="152" t="s">
        <v>336</v>
      </c>
    </row>
    <row r="32" spans="1:14" s="1" customFormat="1" ht="165" x14ac:dyDescent="0.25">
      <c r="A32" s="2">
        <v>67</v>
      </c>
      <c r="B32" s="19"/>
      <c r="C32" s="19"/>
      <c r="D32" s="20"/>
      <c r="E32" s="21" t="s">
        <v>8</v>
      </c>
      <c r="F32" s="75" t="s">
        <v>218</v>
      </c>
      <c r="G32" s="56"/>
      <c r="H32" s="74" t="s">
        <v>5</v>
      </c>
      <c r="I32" s="103" t="s">
        <v>316</v>
      </c>
      <c r="J32" s="30">
        <f>IF(H32="Y/T",IF(I32="Ya",1,IF(I32="Tidak",0,"Error")),IF(H32="A/B/C",IF(I32="A",1,IF(I32="B",0.5,IF(I32="C",0,"Error"))),IF(H32="A/B/C/D",IF(I32="A",1,IF(I32="B",0.67,IF(I32="C",0.33,IF(I32="D",0,"Error")))),IF(H32="A/B/C/D/E",IF(I32="A",1,IF(I32="B",0.75,IF(I32="C",0.5,IF(I32="D",0.25,IF(I32="E",0,"Error")))))))))</f>
        <v>1</v>
      </c>
      <c r="K32" s="44"/>
      <c r="L32" s="71" t="s">
        <v>153</v>
      </c>
      <c r="M32" s="89" t="s">
        <v>236</v>
      </c>
      <c r="N32" s="152" t="s">
        <v>337</v>
      </c>
    </row>
    <row r="33" spans="1:14" s="1" customFormat="1" ht="409.5" x14ac:dyDescent="0.25">
      <c r="A33" s="2"/>
      <c r="B33" s="19"/>
      <c r="C33" s="19"/>
      <c r="D33" s="20"/>
      <c r="E33" s="21" t="s">
        <v>210</v>
      </c>
      <c r="F33" s="75" t="s">
        <v>219</v>
      </c>
      <c r="G33" s="130"/>
      <c r="H33" s="74" t="s">
        <v>12</v>
      </c>
      <c r="I33" s="103" t="s">
        <v>316</v>
      </c>
      <c r="J33" s="30">
        <f>IF(H33="Y/T",IF(I33="Ya",1,IF(I33="Tidak",0,"Error")),IF(H33="A/B/C",IF(I33="A",1,IF(I33="B",0.5,IF(I33="C",0,"Error"))),IF(H33="A/B/C/D",IF(I33="A",1,IF(I33="B",0.67,IF(I33="C",0.33,IF(I33="D",0,"Error")))),IF(H33="A/B/C/D/E",IF(I33="A",1,IF(I33="B",0.75,IF(I33="C",0.5,IF(I33="D",0.25,IF(I33="E",0,"Error")))))))))</f>
        <v>1</v>
      </c>
      <c r="K33" s="44"/>
      <c r="L33" s="71"/>
      <c r="M33" s="76" t="s">
        <v>237</v>
      </c>
      <c r="N33" s="152" t="s">
        <v>338</v>
      </c>
    </row>
    <row r="34" spans="1:14" s="1" customFormat="1" x14ac:dyDescent="0.25">
      <c r="A34" s="2">
        <v>74</v>
      </c>
      <c r="B34" s="17"/>
      <c r="C34" s="17"/>
      <c r="D34" s="18">
        <v>3</v>
      </c>
      <c r="E34" s="170" t="s">
        <v>22</v>
      </c>
      <c r="F34" s="170"/>
      <c r="G34" s="129">
        <v>1.5</v>
      </c>
      <c r="H34" s="31"/>
      <c r="I34" s="109"/>
      <c r="J34" s="31">
        <f>SUM(J35:J36)/COUNT(J35:J36)*G34</f>
        <v>1.5</v>
      </c>
      <c r="K34" s="55">
        <f>+J34/G34</f>
        <v>1</v>
      </c>
      <c r="L34" s="55"/>
      <c r="M34" s="80"/>
      <c r="N34" s="115"/>
    </row>
    <row r="35" spans="1:14" s="1" customFormat="1" ht="165" x14ac:dyDescent="0.25">
      <c r="A35" s="2">
        <v>75</v>
      </c>
      <c r="B35" s="19"/>
      <c r="C35" s="19"/>
      <c r="D35" s="20"/>
      <c r="E35" s="21" t="s">
        <v>4</v>
      </c>
      <c r="F35" s="34" t="s">
        <v>23</v>
      </c>
      <c r="G35" s="56"/>
      <c r="H35" s="30" t="s">
        <v>9</v>
      </c>
      <c r="I35" s="103" t="s">
        <v>315</v>
      </c>
      <c r="J35" s="30">
        <f>IF(H35="Y/T",IF(I35="Ya",1,IF(I35="Tidak",0,"Error")),IF(H35="A/B/C",IF(I35="A",1,IF(I35="B",0.5,IF(I35="C",0,"Error"))),IF(H35="A/B/C/D",IF(I35="A",1,IF(I35="B",0.67,IF(I35="C",0.33,IF(I35="D",0,"Error")))),IF(H35="A/B/C/D/E",IF(I35="A",1,IF(I35="B",0.75,IF(I35="C",0.5,IF(I35="D",0.25,IF(I35="E",0,"Error")))))))))</f>
        <v>1</v>
      </c>
      <c r="K35" s="44"/>
      <c r="L35" s="71" t="s">
        <v>154</v>
      </c>
      <c r="M35" s="22" t="s">
        <v>238</v>
      </c>
      <c r="N35" s="150" t="s">
        <v>339</v>
      </c>
    </row>
    <row r="36" spans="1:14" s="1" customFormat="1" ht="210" x14ac:dyDescent="0.25">
      <c r="A36" s="2">
        <v>76</v>
      </c>
      <c r="B36" s="19"/>
      <c r="C36" s="19"/>
      <c r="D36" s="20"/>
      <c r="E36" s="21" t="s">
        <v>6</v>
      </c>
      <c r="F36" s="34" t="s">
        <v>24</v>
      </c>
      <c r="G36" s="56"/>
      <c r="H36" s="49" t="s">
        <v>9</v>
      </c>
      <c r="I36" s="103" t="s">
        <v>315</v>
      </c>
      <c r="J36" s="30">
        <f>IF(H36="Y/T",IF(I36="Ya",1,IF(I36="Tidak",0,"Error")),IF(H36="A/B/C",IF(I36="A",1,IF(I36="B",0.5,IF(I36="C",0,"Error"))),IF(H36="A/B/C/D",IF(I36="A",1,IF(I36="B",0.67,IF(I36="C",0.33,IF(I36="D",0,"Error")))),IF(H36="A/B/C/D/E",IF(I36="A",1,IF(I36="B",0.75,IF(I36="C",0.5,IF(I36="D",0.25,IF(I36="E",0,"Error")))))))))</f>
        <v>1</v>
      </c>
      <c r="K36" s="44"/>
      <c r="L36" s="71" t="s">
        <v>155</v>
      </c>
      <c r="M36" s="75" t="s">
        <v>239</v>
      </c>
      <c r="N36" s="150" t="s">
        <v>340</v>
      </c>
    </row>
    <row r="37" spans="1:14" s="1" customFormat="1" x14ac:dyDescent="0.25">
      <c r="A37" s="2">
        <v>79</v>
      </c>
      <c r="B37" s="13"/>
      <c r="C37" s="13" t="s">
        <v>44</v>
      </c>
      <c r="D37" s="14" t="s">
        <v>26</v>
      </c>
      <c r="E37" s="15"/>
      <c r="F37" s="16"/>
      <c r="G37" s="128">
        <v>15</v>
      </c>
      <c r="H37" s="45"/>
      <c r="I37" s="104"/>
      <c r="J37" s="45">
        <f>SUM(J38,J42,J46,J53,J58,J60)</f>
        <v>15</v>
      </c>
      <c r="K37" s="54">
        <f>+J37/G37</f>
        <v>1</v>
      </c>
      <c r="L37" s="54"/>
      <c r="M37" s="81"/>
      <c r="N37" s="114"/>
    </row>
    <row r="38" spans="1:14" s="1" customFormat="1" x14ac:dyDescent="0.25">
      <c r="A38" s="2">
        <v>80</v>
      </c>
      <c r="B38" s="17"/>
      <c r="C38" s="17"/>
      <c r="D38" s="18">
        <v>1</v>
      </c>
      <c r="E38" s="170" t="s">
        <v>120</v>
      </c>
      <c r="F38" s="170"/>
      <c r="G38" s="129">
        <v>2</v>
      </c>
      <c r="H38" s="31"/>
      <c r="I38" s="109"/>
      <c r="J38" s="31">
        <f>SUM(J39:J41)/COUNT(J39:J41)*G38</f>
        <v>2</v>
      </c>
      <c r="K38" s="55">
        <f>+J38/G38</f>
        <v>1</v>
      </c>
      <c r="L38" s="55"/>
      <c r="M38" s="80"/>
      <c r="N38" s="115"/>
    </row>
    <row r="39" spans="1:14" s="1" customFormat="1" ht="210" x14ac:dyDescent="0.25">
      <c r="A39" s="2">
        <v>81</v>
      </c>
      <c r="B39" s="19"/>
      <c r="C39" s="19"/>
      <c r="D39" s="20"/>
      <c r="E39" s="21" t="s">
        <v>4</v>
      </c>
      <c r="F39" s="75" t="s">
        <v>220</v>
      </c>
      <c r="G39" s="56"/>
      <c r="H39" s="30" t="s">
        <v>9</v>
      </c>
      <c r="I39" s="103" t="s">
        <v>315</v>
      </c>
      <c r="J39" s="30">
        <f>IF(H39="Y/T",IF(I39="Ya",1,IF(I39="Tidak",0,"Error")),IF(H39="A/B/C",IF(I39="A",1,IF(I39="B",0.5,IF(I39="C",0,"Error"))),IF(H39="A/B/C/D",IF(I39="A",1,IF(I39="B",0.67,IF(I39="C",0.33,IF(I39="D",0,"Error")))),IF(H39="A/B/C/D/E",IF(I39="A",1,IF(I39="B",0.75,IF(I39="C",0.5,IF(I39="D",0.25,IF(I39="E",0,"Error")))))))))</f>
        <v>1</v>
      </c>
      <c r="K39" s="44"/>
      <c r="L39" s="71" t="s">
        <v>156</v>
      </c>
      <c r="M39" s="22" t="s">
        <v>240</v>
      </c>
      <c r="N39" s="155" t="s">
        <v>341</v>
      </c>
    </row>
    <row r="40" spans="1:14" s="1" customFormat="1" ht="285" x14ac:dyDescent="0.25">
      <c r="A40" s="2">
        <v>82</v>
      </c>
      <c r="B40" s="19"/>
      <c r="C40" s="19"/>
      <c r="D40" s="20"/>
      <c r="E40" s="21" t="s">
        <v>6</v>
      </c>
      <c r="F40" s="75" t="s">
        <v>241</v>
      </c>
      <c r="G40" s="56"/>
      <c r="H40" s="74" t="s">
        <v>12</v>
      </c>
      <c r="I40" s="103" t="s">
        <v>316</v>
      </c>
      <c r="J40" s="30">
        <f>IF(H40="Y/T",IF(I40="Ya",1,IF(I40="Tidak",0,"Error")),IF(H40="A/B/C",IF(I40="A",1,IF(I40="B",0.5,IF(I40="C",0,"Error"))),IF(H40="A/B/C/D",IF(I40="A",1,IF(I40="B",0.67,IF(I40="C",0.33,IF(I40="D",0,"Error")))),IF(H40="A/B/C/D/E",IF(I40="A",1,IF(I40="B",0.75,IF(I40="C",0.5,IF(I40="D",0.25,IF(I40="E",0,"Error")))))))))</f>
        <v>1</v>
      </c>
      <c r="K40" s="44"/>
      <c r="L40" s="71" t="s">
        <v>209</v>
      </c>
      <c r="M40" s="97" t="s">
        <v>242</v>
      </c>
      <c r="N40" s="156" t="s">
        <v>342</v>
      </c>
    </row>
    <row r="41" spans="1:14" s="1" customFormat="1" ht="120" x14ac:dyDescent="0.25">
      <c r="A41" s="2">
        <v>83</v>
      </c>
      <c r="B41" s="19"/>
      <c r="C41" s="19"/>
      <c r="D41" s="20"/>
      <c r="E41" s="21" t="s">
        <v>8</v>
      </c>
      <c r="F41" s="75" t="s">
        <v>221</v>
      </c>
      <c r="G41" s="56"/>
      <c r="H41" s="30" t="s">
        <v>9</v>
      </c>
      <c r="I41" s="103" t="s">
        <v>315</v>
      </c>
      <c r="J41" s="30">
        <f t="shared" ref="J41" si="1">IF(H41="Y/T",IF(I41="Ya",1,IF(I41="Tidak",0,"Error")),IF(H41="A/B/C",IF(I41="A",1,IF(I41="B",0.5,IF(I41="C",0,"Error"))),IF(H41="A/B/C/D",IF(I41="A",1,IF(I41="B",0.67,IF(I41="C",0.33,IF(I41="D",0,"Error")))),IF(H41="A/B/C/D/E",IF(I41="A",1,IF(I41="B",0.75,IF(I41="C",0.5,IF(I41="D",0.25,IF(I41="E",0,"Error")))))))))</f>
        <v>1</v>
      </c>
      <c r="K41" s="44"/>
      <c r="L41" s="71" t="s">
        <v>157</v>
      </c>
      <c r="M41" s="75" t="s">
        <v>243</v>
      </c>
      <c r="N41" s="157" t="s">
        <v>343</v>
      </c>
    </row>
    <row r="42" spans="1:14" s="1" customFormat="1" x14ac:dyDescent="0.25">
      <c r="A42" s="2">
        <v>86</v>
      </c>
      <c r="B42" s="17"/>
      <c r="C42" s="17"/>
      <c r="D42" s="18">
        <v>2</v>
      </c>
      <c r="E42" s="170" t="s">
        <v>245</v>
      </c>
      <c r="F42" s="170"/>
      <c r="G42" s="129">
        <v>2</v>
      </c>
      <c r="H42" s="31"/>
      <c r="I42" s="109"/>
      <c r="J42" s="31">
        <f>SUM(J43:J45)/COUNT(J43:J45)*G42</f>
        <v>2</v>
      </c>
      <c r="K42" s="42">
        <f>+J42/G42</f>
        <v>1</v>
      </c>
      <c r="L42" s="42"/>
      <c r="M42" s="80"/>
      <c r="N42" s="115"/>
    </row>
    <row r="43" spans="1:14" s="1" customFormat="1" ht="150" x14ac:dyDescent="0.25">
      <c r="A43" s="2">
        <v>87</v>
      </c>
      <c r="B43" s="19"/>
      <c r="C43" s="19"/>
      <c r="D43" s="20"/>
      <c r="E43" s="21" t="s">
        <v>4</v>
      </c>
      <c r="F43" s="75" t="s">
        <v>222</v>
      </c>
      <c r="G43" s="131"/>
      <c r="H43" s="30" t="s">
        <v>9</v>
      </c>
      <c r="I43" s="103" t="s">
        <v>315</v>
      </c>
      <c r="J43" s="30">
        <f>IF(H43="Y/T",IF(I43="Ya",1,IF(I43="Tidak",0,"Error")),IF(H43="A/B/C",IF(I43="A",1,IF(I43="B",0.5,IF(I43="C",0,"Error"))),IF(H43="A/B/C/D",IF(I43="A",1,IF(I43="B",0.67,IF(I43="C",0.33,IF(I43="D",0,"Error")))),IF(H43="A/B/C/D/E",IF(I43="A",1,IF(I43="B",0.75,IF(I43="C",0.5,IF(I43="D",0.25,IF(I43="E",0,"Error")))))))))</f>
        <v>1</v>
      </c>
      <c r="K43" s="44"/>
      <c r="L43" s="71" t="s">
        <v>158</v>
      </c>
      <c r="M43" s="72" t="s">
        <v>244</v>
      </c>
      <c r="N43" s="155" t="s">
        <v>344</v>
      </c>
    </row>
    <row r="44" spans="1:14" s="1" customFormat="1" ht="330" x14ac:dyDescent="0.25">
      <c r="A44" s="2">
        <v>88</v>
      </c>
      <c r="B44" s="19"/>
      <c r="C44" s="19"/>
      <c r="D44" s="20"/>
      <c r="E44" s="21" t="s">
        <v>6</v>
      </c>
      <c r="F44" s="75" t="s">
        <v>223</v>
      </c>
      <c r="G44" s="130"/>
      <c r="H44" s="74" t="s">
        <v>12</v>
      </c>
      <c r="I44" s="103" t="s">
        <v>316</v>
      </c>
      <c r="J44" s="30">
        <f t="shared" ref="J44:J45" si="2">IF(H44="Y/T",IF(I44="Ya",1,IF(I44="Tidak",0,"Error")),IF(H44="A/B/C",IF(I44="A",1,IF(I44="B",0.5,IF(I44="C",0,"Error"))),IF(H44="A/B/C/D",IF(I44="A",1,IF(I44="B",0.67,IF(I44="C",0.33,IF(I44="D",0,"Error")))),IF(H44="A/B/C/D/E",IF(I44="A",1,IF(I44="B",0.75,IF(I44="C",0.5,IF(I44="D",0.25,IF(I44="E",0,"Error")))))))))</f>
        <v>1</v>
      </c>
      <c r="K44" s="44"/>
      <c r="L44" s="71" t="s">
        <v>159</v>
      </c>
      <c r="M44" s="76" t="s">
        <v>246</v>
      </c>
      <c r="N44" s="155" t="s">
        <v>345</v>
      </c>
    </row>
    <row r="45" spans="1:14" s="1" customFormat="1" ht="105" x14ac:dyDescent="0.25">
      <c r="A45" s="2">
        <v>89</v>
      </c>
      <c r="B45" s="19"/>
      <c r="C45" s="19"/>
      <c r="D45" s="20"/>
      <c r="E45" s="21" t="s">
        <v>8</v>
      </c>
      <c r="F45" s="75" t="s">
        <v>224</v>
      </c>
      <c r="G45" s="56"/>
      <c r="H45" s="30" t="s">
        <v>9</v>
      </c>
      <c r="I45" s="103" t="s">
        <v>315</v>
      </c>
      <c r="J45" s="30">
        <f t="shared" si="2"/>
        <v>1</v>
      </c>
      <c r="K45" s="44"/>
      <c r="L45" s="71" t="s">
        <v>160</v>
      </c>
      <c r="M45" s="75" t="s">
        <v>247</v>
      </c>
      <c r="N45" s="155" t="s">
        <v>346</v>
      </c>
    </row>
    <row r="46" spans="1:14" s="1" customFormat="1" x14ac:dyDescent="0.25">
      <c r="A46" s="2">
        <v>92</v>
      </c>
      <c r="B46" s="17"/>
      <c r="C46" s="17"/>
      <c r="D46" s="18">
        <v>3</v>
      </c>
      <c r="E46" s="170" t="s">
        <v>109</v>
      </c>
      <c r="F46" s="170"/>
      <c r="G46" s="129">
        <v>3</v>
      </c>
      <c r="H46" s="31"/>
      <c r="I46" s="109"/>
      <c r="J46" s="31">
        <f>SUM(J50:J52)/COUNT(J50:J52)*G46</f>
        <v>3</v>
      </c>
      <c r="K46" s="42">
        <f>+J46/G46</f>
        <v>1</v>
      </c>
      <c r="L46" s="42"/>
      <c r="M46" s="80"/>
      <c r="N46" s="115"/>
    </row>
    <row r="47" spans="1:14" s="1" customFormat="1" ht="165" x14ac:dyDescent="0.25">
      <c r="A47" s="2"/>
      <c r="B47" s="19"/>
      <c r="C47" s="19"/>
      <c r="D47" s="20"/>
      <c r="E47" s="66" t="s">
        <v>4</v>
      </c>
      <c r="F47" s="34" t="s">
        <v>249</v>
      </c>
      <c r="G47" s="130"/>
      <c r="H47" s="74" t="s">
        <v>9</v>
      </c>
      <c r="I47" s="103" t="s">
        <v>315</v>
      </c>
      <c r="J47" s="30">
        <f t="shared" ref="J47:J52" si="3">IF(H47="Y/T",IF(I47="Ya",1,IF(I47="Tidak",0,"Error")),IF(H47="A/B/C",IF(I47="A",1,IF(I47="B",0.5,IF(I47="C",0,"Error"))),IF(H47="A/B/C/D",IF(I47="A",1,IF(I47="B",0.67,IF(I47="C",0.33,IF(I47="D",0,"Error")))),IF(H47="A/B/C/D/E",IF(I47="A",1,IF(I47="B",0.75,IF(I47="C",0.5,IF(I47="D",0.25,IF(I47="E",0,"Error")))))))))</f>
        <v>1</v>
      </c>
      <c r="K47" s="44"/>
      <c r="L47" s="71" t="s">
        <v>161</v>
      </c>
      <c r="M47" s="75" t="s">
        <v>248</v>
      </c>
      <c r="N47" s="155" t="s">
        <v>347</v>
      </c>
    </row>
    <row r="48" spans="1:14" s="1" customFormat="1" ht="240" x14ac:dyDescent="0.25">
      <c r="A48" s="2"/>
      <c r="B48" s="19"/>
      <c r="C48" s="19"/>
      <c r="D48" s="20"/>
      <c r="E48" s="66" t="s">
        <v>6</v>
      </c>
      <c r="F48" s="75" t="s">
        <v>225</v>
      </c>
      <c r="G48" s="130"/>
      <c r="H48" s="74" t="s">
        <v>12</v>
      </c>
      <c r="I48" s="103" t="s">
        <v>316</v>
      </c>
      <c r="J48" s="30">
        <f t="shared" si="3"/>
        <v>1</v>
      </c>
      <c r="K48" s="44"/>
      <c r="L48" s="71"/>
      <c r="M48" s="76" t="s">
        <v>250</v>
      </c>
      <c r="N48" s="155" t="s">
        <v>348</v>
      </c>
    </row>
    <row r="49" spans="1:14" s="1" customFormat="1" ht="240" x14ac:dyDescent="0.25">
      <c r="A49" s="2"/>
      <c r="B49" s="19"/>
      <c r="C49" s="19"/>
      <c r="D49" s="20"/>
      <c r="E49" s="66" t="s">
        <v>8</v>
      </c>
      <c r="F49" s="75" t="s">
        <v>226</v>
      </c>
      <c r="G49" s="130"/>
      <c r="H49" s="74" t="s">
        <v>12</v>
      </c>
      <c r="I49" s="103" t="s">
        <v>316</v>
      </c>
      <c r="J49" s="30">
        <f t="shared" si="3"/>
        <v>1</v>
      </c>
      <c r="K49" s="44"/>
      <c r="L49" s="71"/>
      <c r="M49" s="90" t="s">
        <v>309</v>
      </c>
      <c r="N49" s="156" t="s">
        <v>349</v>
      </c>
    </row>
    <row r="50" spans="1:14" s="1" customFormat="1" ht="300" x14ac:dyDescent="0.25">
      <c r="A50" s="2">
        <v>93</v>
      </c>
      <c r="B50" s="19"/>
      <c r="C50" s="19"/>
      <c r="D50" s="20"/>
      <c r="E50" s="21" t="s">
        <v>10</v>
      </c>
      <c r="F50" s="34" t="s">
        <v>56</v>
      </c>
      <c r="G50" s="56"/>
      <c r="H50" s="74" t="s">
        <v>12</v>
      </c>
      <c r="I50" s="103" t="s">
        <v>316</v>
      </c>
      <c r="J50" s="30">
        <f t="shared" si="3"/>
        <v>1</v>
      </c>
      <c r="K50" s="44"/>
      <c r="L50" s="71" t="s">
        <v>161</v>
      </c>
      <c r="M50" s="76" t="s">
        <v>251</v>
      </c>
      <c r="N50" s="155" t="s">
        <v>350</v>
      </c>
    </row>
    <row r="51" spans="1:14" s="1" customFormat="1" ht="180" x14ac:dyDescent="0.25">
      <c r="A51" s="2"/>
      <c r="B51" s="19"/>
      <c r="C51" s="19"/>
      <c r="D51" s="20"/>
      <c r="E51" s="21" t="s">
        <v>11</v>
      </c>
      <c r="F51" s="75" t="s">
        <v>317</v>
      </c>
      <c r="G51" s="56"/>
      <c r="H51" s="74" t="s">
        <v>12</v>
      </c>
      <c r="I51" s="103" t="s">
        <v>316</v>
      </c>
      <c r="J51" s="30">
        <f t="shared" si="3"/>
        <v>1</v>
      </c>
      <c r="K51" s="44"/>
      <c r="L51" s="71" t="s">
        <v>162</v>
      </c>
      <c r="M51" s="76" t="s">
        <v>252</v>
      </c>
      <c r="N51" s="155" t="s">
        <v>351</v>
      </c>
    </row>
    <row r="52" spans="1:14" s="1" customFormat="1" ht="315" x14ac:dyDescent="0.25">
      <c r="A52" s="2">
        <v>94</v>
      </c>
      <c r="B52" s="19"/>
      <c r="C52" s="19"/>
      <c r="D52" s="20"/>
      <c r="E52" s="21" t="s">
        <v>13</v>
      </c>
      <c r="F52" s="75" t="s">
        <v>227</v>
      </c>
      <c r="G52" s="56"/>
      <c r="H52" s="74" t="s">
        <v>12</v>
      </c>
      <c r="I52" s="103" t="s">
        <v>316</v>
      </c>
      <c r="J52" s="30">
        <f t="shared" si="3"/>
        <v>1</v>
      </c>
      <c r="K52" s="44"/>
      <c r="L52" s="71" t="s">
        <v>162</v>
      </c>
      <c r="M52" s="76" t="s">
        <v>253</v>
      </c>
      <c r="N52" s="155" t="s">
        <v>352</v>
      </c>
    </row>
    <row r="53" spans="1:14" s="1" customFormat="1" x14ac:dyDescent="0.25">
      <c r="A53" s="2">
        <v>104</v>
      </c>
      <c r="B53" s="17"/>
      <c r="C53" s="17"/>
      <c r="D53" s="18">
        <v>4</v>
      </c>
      <c r="E53" s="170" t="s">
        <v>110</v>
      </c>
      <c r="F53" s="170"/>
      <c r="G53" s="129">
        <v>4</v>
      </c>
      <c r="H53" s="31"/>
      <c r="I53" s="109"/>
      <c r="J53" s="31">
        <f>SUM(J54:J57)/COUNT(J54:J57)*G53</f>
        <v>4</v>
      </c>
      <c r="K53" s="42">
        <f>+J53/G53</f>
        <v>1</v>
      </c>
      <c r="L53" s="42"/>
      <c r="M53" s="80" t="s">
        <v>83</v>
      </c>
      <c r="N53" s="115"/>
    </row>
    <row r="54" spans="1:14" s="1" customFormat="1" ht="180" x14ac:dyDescent="0.25">
      <c r="A54" s="2">
        <v>107</v>
      </c>
      <c r="B54" s="19"/>
      <c r="C54" s="19"/>
      <c r="D54" s="20"/>
      <c r="E54" s="21" t="s">
        <v>4</v>
      </c>
      <c r="F54" s="98" t="s">
        <v>128</v>
      </c>
      <c r="G54" s="56"/>
      <c r="H54" s="30" t="s">
        <v>12</v>
      </c>
      <c r="I54" s="103" t="s">
        <v>316</v>
      </c>
      <c r="J54" s="30">
        <f>IF(H54="Y/T",IF(I54="Ya",1,IF(I54="Tidak",0,"Error")),IF(H54="A/B/C",IF(I54="A",1,IF(I54="B",0.5,IF(I54="C",0,"Error"))),IF(H54="A/B/C/D",IF(I54="A",1,IF(I54="B",0.67,IF(I54="C",0.33,IF(I54="D",0,"Error")))),IF(H54="A/B/C/D/E",IF(I54="A",1,IF(I54="B",0.75,IF(I54="C",0.5,IF(I54="D",0.25,IF(I54="E",0,"Error")))))))))</f>
        <v>1</v>
      </c>
      <c r="K54" s="44"/>
      <c r="L54" s="71" t="s">
        <v>163</v>
      </c>
      <c r="M54" s="76" t="s">
        <v>254</v>
      </c>
      <c r="N54" s="155" t="s">
        <v>353</v>
      </c>
    </row>
    <row r="55" spans="1:14" s="1" customFormat="1" ht="240" x14ac:dyDescent="0.25">
      <c r="A55" s="2">
        <v>105</v>
      </c>
      <c r="B55" s="19"/>
      <c r="C55" s="19"/>
      <c r="D55" s="20"/>
      <c r="E55" s="21" t="s">
        <v>6</v>
      </c>
      <c r="F55" s="98" t="s">
        <v>27</v>
      </c>
      <c r="G55" s="56"/>
      <c r="H55" s="30" t="s">
        <v>12</v>
      </c>
      <c r="I55" s="103" t="s">
        <v>316</v>
      </c>
      <c r="J55" s="30">
        <f t="shared" ref="J55:J57" si="4">IF(H55="Y/T",IF(I55="Ya",1,IF(I55="Tidak",0,"Error")),IF(H55="A/B/C",IF(I55="A",1,IF(I55="B",0.5,IF(I55="C",0,"Error"))),IF(H55="A/B/C/D",IF(I55="A",1,IF(I55="B",0.67,IF(I55="C",0.33,IF(I55="D",0,"Error")))),IF(H55="A/B/C/D/E",IF(I55="A",1,IF(I55="B",0.75,IF(I55="C",0.5,IF(I55="D",0.25,IF(I55="E",0,"Error")))))))))</f>
        <v>1</v>
      </c>
      <c r="K55" s="44"/>
      <c r="L55" s="71" t="s">
        <v>164</v>
      </c>
      <c r="M55" s="76" t="s">
        <v>255</v>
      </c>
      <c r="N55" s="155" t="s">
        <v>354</v>
      </c>
    </row>
    <row r="56" spans="1:14" s="1" customFormat="1" ht="165" x14ac:dyDescent="0.25">
      <c r="A56" s="2">
        <v>106</v>
      </c>
      <c r="B56" s="19"/>
      <c r="C56" s="19"/>
      <c r="D56" s="20"/>
      <c r="E56" s="21" t="s">
        <v>8</v>
      </c>
      <c r="F56" s="73" t="s">
        <v>28</v>
      </c>
      <c r="G56" s="56"/>
      <c r="H56" s="30" t="s">
        <v>7</v>
      </c>
      <c r="I56" s="103" t="s">
        <v>316</v>
      </c>
      <c r="J56" s="30">
        <f t="shared" si="4"/>
        <v>1</v>
      </c>
      <c r="K56" s="44"/>
      <c r="L56" s="71" t="s">
        <v>165</v>
      </c>
      <c r="M56" s="82" t="s">
        <v>256</v>
      </c>
      <c r="N56" s="155" t="s">
        <v>355</v>
      </c>
    </row>
    <row r="57" spans="1:14" s="1" customFormat="1" ht="180" x14ac:dyDescent="0.25">
      <c r="A57" s="2">
        <v>108</v>
      </c>
      <c r="B57" s="19"/>
      <c r="C57" s="19"/>
      <c r="D57" s="20"/>
      <c r="E57" s="21" t="s">
        <v>10</v>
      </c>
      <c r="F57" s="34" t="s">
        <v>57</v>
      </c>
      <c r="G57" s="56"/>
      <c r="H57" s="30" t="s">
        <v>12</v>
      </c>
      <c r="I57" s="103" t="s">
        <v>316</v>
      </c>
      <c r="J57" s="30">
        <f t="shared" si="4"/>
        <v>1</v>
      </c>
      <c r="K57" s="44"/>
      <c r="L57" s="71" t="s">
        <v>166</v>
      </c>
      <c r="M57" s="82" t="s">
        <v>310</v>
      </c>
      <c r="N57" s="155" t="s">
        <v>356</v>
      </c>
    </row>
    <row r="58" spans="1:14" s="1" customFormat="1" x14ac:dyDescent="0.25">
      <c r="A58" s="2">
        <v>112</v>
      </c>
      <c r="B58" s="17"/>
      <c r="C58" s="17"/>
      <c r="D58" s="18" t="s">
        <v>85</v>
      </c>
      <c r="E58" s="170" t="s">
        <v>111</v>
      </c>
      <c r="F58" s="170"/>
      <c r="G58" s="129">
        <v>3</v>
      </c>
      <c r="H58" s="31"/>
      <c r="I58" s="132"/>
      <c r="J58" s="31">
        <f>SUM(J59:J59)/COUNT(J59:J59)*G58</f>
        <v>3</v>
      </c>
      <c r="K58" s="42">
        <f>+J58/G58</f>
        <v>1</v>
      </c>
      <c r="L58" s="42"/>
      <c r="M58" s="80"/>
      <c r="N58" s="115"/>
    </row>
    <row r="59" spans="1:14" s="1" customFormat="1" ht="345" x14ac:dyDescent="0.25">
      <c r="A59" s="2">
        <v>113</v>
      </c>
      <c r="B59" s="19"/>
      <c r="C59" s="19"/>
      <c r="D59" s="20"/>
      <c r="E59" s="21" t="s">
        <v>4</v>
      </c>
      <c r="F59" s="34" t="s">
        <v>129</v>
      </c>
      <c r="G59" s="56"/>
      <c r="H59" s="30" t="s">
        <v>12</v>
      </c>
      <c r="I59" s="103" t="s">
        <v>316</v>
      </c>
      <c r="J59" s="30">
        <f>IF(H59="Y/T",IF(I59="Ya",1,IF(I59="Tidak",0,"Error")),IF(H59="A/B/C",IF(I59="A",1,IF(I59="B",0.5,IF(I59="C",0,"Error"))),IF(H59="A/B/C/D",IF(I59="A",1,IF(I59="B",0.67,IF(I59="C",0.33,IF(I59="D",0,"Error")))),IF(H59="A/B/C/D/E",IF(I59="A",1,IF(I59="B",0.75,IF(I59="C",0.5,IF(I59="D",0.25,IF(I59="E",0,"Error")))))))))</f>
        <v>1</v>
      </c>
      <c r="K59" s="44"/>
      <c r="L59" s="71" t="s">
        <v>167</v>
      </c>
      <c r="M59" s="82" t="s">
        <v>261</v>
      </c>
      <c r="N59" s="158" t="s">
        <v>357</v>
      </c>
    </row>
    <row r="60" spans="1:14" s="1" customFormat="1" x14ac:dyDescent="0.25">
      <c r="A60" s="2"/>
      <c r="B60" s="17"/>
      <c r="C60" s="17"/>
      <c r="D60" s="18" t="s">
        <v>86</v>
      </c>
      <c r="E60" s="170" t="s">
        <v>84</v>
      </c>
      <c r="F60" s="170"/>
      <c r="G60" s="129">
        <v>1</v>
      </c>
      <c r="H60" s="31"/>
      <c r="I60" s="109"/>
      <c r="J60" s="31">
        <f>SUM(J61:J61)/COUNT(J61:J61)*G60</f>
        <v>1</v>
      </c>
      <c r="K60" s="42">
        <f>+J60/G60</f>
        <v>1</v>
      </c>
      <c r="L60" s="42"/>
      <c r="M60" s="80"/>
      <c r="N60" s="115"/>
    </row>
    <row r="61" spans="1:14" s="1" customFormat="1" ht="195" x14ac:dyDescent="0.25">
      <c r="A61" s="2"/>
      <c r="B61" s="19"/>
      <c r="C61" s="19"/>
      <c r="D61" s="20"/>
      <c r="E61" s="21" t="s">
        <v>4</v>
      </c>
      <c r="F61" s="34" t="s">
        <v>130</v>
      </c>
      <c r="G61" s="56"/>
      <c r="H61" s="30" t="s">
        <v>12</v>
      </c>
      <c r="I61" s="103" t="s">
        <v>316</v>
      </c>
      <c r="J61" s="30">
        <f>IF(H61="Y/T",IF(I61="Ya",1,IF(I61="Tidak",0,"Error")),IF(H61="A/B/C",IF(I61="A",1,IF(I61="B",0.5,IF(I61="C",0,"Error"))),IF(H61="A/B/C/D",IF(I61="A",1,IF(I61="B",0.67,IF(I61="C",0.33,IF(I61="D",0,"Error")))),IF(H61="A/B/C/D/E",IF(I61="A",1,IF(I61="B",0.75,IF(I61="C",0.5,IF(I61="D",0.25,IF(I61="E",0,"Error")))))))))</f>
        <v>1</v>
      </c>
      <c r="K61" s="44"/>
      <c r="L61" s="71" t="s">
        <v>168</v>
      </c>
      <c r="M61" s="76" t="s">
        <v>257</v>
      </c>
      <c r="N61" s="156" t="s">
        <v>358</v>
      </c>
    </row>
    <row r="62" spans="1:14" s="1" customFormat="1" x14ac:dyDescent="0.25">
      <c r="A62" s="2">
        <v>119</v>
      </c>
      <c r="B62" s="13"/>
      <c r="C62" s="13" t="s">
        <v>17</v>
      </c>
      <c r="D62" s="14" t="s">
        <v>68</v>
      </c>
      <c r="E62" s="15"/>
      <c r="F62" s="16"/>
      <c r="G62" s="128">
        <v>10</v>
      </c>
      <c r="H62" s="45"/>
      <c r="I62" s="104"/>
      <c r="J62" s="45">
        <f>SUM(J63,J67)</f>
        <v>10</v>
      </c>
      <c r="K62" s="54">
        <f>+J62/G62</f>
        <v>1</v>
      </c>
      <c r="L62" s="54"/>
      <c r="M62" s="81"/>
      <c r="N62" s="114"/>
    </row>
    <row r="63" spans="1:14" s="1" customFormat="1" x14ac:dyDescent="0.25">
      <c r="A63" s="2">
        <v>120</v>
      </c>
      <c r="B63" s="17"/>
      <c r="C63" s="17"/>
      <c r="D63" s="18">
        <v>1</v>
      </c>
      <c r="E63" s="170" t="s">
        <v>29</v>
      </c>
      <c r="F63" s="170"/>
      <c r="G63" s="129">
        <v>5</v>
      </c>
      <c r="H63" s="31"/>
      <c r="I63" s="109"/>
      <c r="J63" s="31">
        <f>SUM(J64:J66)/COUNT(J64:J66)*G63</f>
        <v>5</v>
      </c>
      <c r="K63" s="42">
        <f>+J63/G63</f>
        <v>1</v>
      </c>
      <c r="L63" s="42"/>
      <c r="M63" s="80"/>
      <c r="N63" s="115"/>
    </row>
    <row r="64" spans="1:14" s="1" customFormat="1" ht="120" x14ac:dyDescent="0.25">
      <c r="A64" s="2">
        <v>121</v>
      </c>
      <c r="B64" s="19"/>
      <c r="C64" s="19"/>
      <c r="D64" s="20"/>
      <c r="E64" s="21" t="s">
        <v>4</v>
      </c>
      <c r="F64" s="73" t="s">
        <v>131</v>
      </c>
      <c r="G64" s="56"/>
      <c r="H64" s="30" t="s">
        <v>9</v>
      </c>
      <c r="I64" s="105" t="s">
        <v>315</v>
      </c>
      <c r="J64" s="30">
        <f>IF(H64="Y/T",IF(I64="Ya",1,IF(I64="Tidak",0,"Error")),IF(H64="A/B/C",IF(I64="A",1,IF(I64="B",0.5,IF(I64="C",0,"Error"))),IF(H64="A/B/C/D",IF(I64="A",1,IF(I64="B",0.67,IF(I64="C",0.33,IF(I64="D",0,"Error")))),IF(H64="A/B/C/D/E",IF(I64="A",1,IF(I64="B",0.75,IF(I64="C",0.5,IF(I64="D",0.25,IF(I64="E",0,"Error")))))))))</f>
        <v>1</v>
      </c>
      <c r="K64" s="44"/>
      <c r="L64" s="71" t="s">
        <v>169</v>
      </c>
      <c r="M64" s="22" t="s">
        <v>260</v>
      </c>
      <c r="N64" s="158" t="s">
        <v>359</v>
      </c>
    </row>
    <row r="65" spans="1:14" s="1" customFormat="1" ht="120" x14ac:dyDescent="0.25">
      <c r="A65" s="2">
        <v>122</v>
      </c>
      <c r="B65" s="19"/>
      <c r="C65" s="19"/>
      <c r="D65" s="20"/>
      <c r="E65" s="21" t="s">
        <v>6</v>
      </c>
      <c r="F65" s="73" t="s">
        <v>30</v>
      </c>
      <c r="G65" s="56"/>
      <c r="H65" s="30" t="s">
        <v>9</v>
      </c>
      <c r="I65" s="105" t="s">
        <v>315</v>
      </c>
      <c r="J65" s="30">
        <f>IF(H65="Y/T",IF(I65="Ya",1,IF(I65="Tidak",0,"Error")),IF(H65="A/B/C",IF(I65="A",1,IF(I65="B",0.5,IF(I65="C",0,"Error"))),IF(H65="A/B/C/D",IF(I65="A",1,IF(I65="B",0.67,IF(I65="C",0.33,IF(I65="D",0,"Error")))),IF(H65="A/B/C/D/E",IF(I65="A",1,IF(I65="B",0.75,IF(I65="C",0.5,IF(I65="D",0.25,IF(I65="E",0,"Error")))))))))</f>
        <v>1</v>
      </c>
      <c r="K65" s="44"/>
      <c r="L65" s="71" t="s">
        <v>170</v>
      </c>
      <c r="M65" s="22" t="s">
        <v>259</v>
      </c>
      <c r="N65" s="158" t="s">
        <v>360</v>
      </c>
    </row>
    <row r="66" spans="1:14" s="1" customFormat="1" ht="120" x14ac:dyDescent="0.25">
      <c r="A66" s="2">
        <v>124</v>
      </c>
      <c r="B66" s="19"/>
      <c r="C66" s="19"/>
      <c r="D66" s="20"/>
      <c r="E66" s="21" t="s">
        <v>8</v>
      </c>
      <c r="F66" s="73" t="s">
        <v>31</v>
      </c>
      <c r="G66" s="56"/>
      <c r="H66" s="30" t="s">
        <v>9</v>
      </c>
      <c r="I66" s="105" t="s">
        <v>315</v>
      </c>
      <c r="J66" s="30">
        <f>IF(H66="Y/T",IF(I66="Ya",1,IF(I66="Tidak",0,"Error")),IF(H66="A/B/C",IF(I66="A",1,IF(I66="B",0.5,IF(I66="C",0,"Error"))),IF(H66="A/B/C/D",IF(I66="A",1,IF(I66="B",0.67,IF(I66="C",0.33,IF(I66="D",0,"Error")))),IF(H66="A/B/C/D/E",IF(I66="A",1,IF(I66="B",0.75,IF(I66="C",0.5,IF(I66="D",0.25,IF(I66="E",0,"Error")))))))))</f>
        <v>1</v>
      </c>
      <c r="K66" s="44"/>
      <c r="L66" s="71" t="s">
        <v>171</v>
      </c>
      <c r="M66" s="22" t="s">
        <v>258</v>
      </c>
      <c r="N66" s="150" t="s">
        <v>361</v>
      </c>
    </row>
    <row r="67" spans="1:14" s="1" customFormat="1" x14ac:dyDescent="0.25">
      <c r="A67" s="2">
        <v>125</v>
      </c>
      <c r="B67" s="17"/>
      <c r="C67" s="17"/>
      <c r="D67" s="18">
        <v>2</v>
      </c>
      <c r="E67" s="170" t="s">
        <v>89</v>
      </c>
      <c r="F67" s="170"/>
      <c r="G67" s="129">
        <v>5</v>
      </c>
      <c r="H67" s="31"/>
      <c r="I67" s="109"/>
      <c r="J67" s="31">
        <f>SUM(J68:J74)/COUNT(J68:J74)*G67</f>
        <v>5</v>
      </c>
      <c r="K67" s="42">
        <f>+J67/G67</f>
        <v>1</v>
      </c>
      <c r="L67" s="42"/>
      <c r="M67" s="80"/>
      <c r="N67" s="115"/>
    </row>
    <row r="68" spans="1:14" s="1" customFormat="1" ht="135" x14ac:dyDescent="0.25">
      <c r="A68" s="2">
        <v>126</v>
      </c>
      <c r="B68" s="19"/>
      <c r="C68" s="19"/>
      <c r="D68" s="20"/>
      <c r="E68" s="21" t="s">
        <v>4</v>
      </c>
      <c r="F68" s="85" t="s">
        <v>75</v>
      </c>
      <c r="G68" s="56"/>
      <c r="H68" s="74" t="s">
        <v>5</v>
      </c>
      <c r="I68" s="105" t="s">
        <v>316</v>
      </c>
      <c r="J68" s="30">
        <f>IF(H68="Y/T",IF(I68="Ya",1,IF(I68="Tidak",0,"Error")),IF(H68="A/B/C",IF(I68="A",1,IF(I68="B",0.5,IF(I68="C",0,"Error")))))</f>
        <v>1</v>
      </c>
      <c r="K68" s="44"/>
      <c r="L68" s="71" t="s">
        <v>173</v>
      </c>
      <c r="M68" s="76" t="s">
        <v>263</v>
      </c>
      <c r="N68" s="149" t="s">
        <v>362</v>
      </c>
    </row>
    <row r="69" spans="1:14" s="1" customFormat="1" ht="180" x14ac:dyDescent="0.25">
      <c r="A69" s="2">
        <v>127</v>
      </c>
      <c r="B69" s="19"/>
      <c r="C69" s="19"/>
      <c r="D69" s="20"/>
      <c r="E69" s="21" t="s">
        <v>6</v>
      </c>
      <c r="F69" s="77" t="s">
        <v>76</v>
      </c>
      <c r="G69" s="56"/>
      <c r="H69" s="30" t="s">
        <v>12</v>
      </c>
      <c r="I69" s="105" t="s">
        <v>316</v>
      </c>
      <c r="J69" s="30">
        <f t="shared" ref="J69:J75" si="5">IF(H69="Y/T",IF(I69="Ya",1,IF(I69="Tidak",0,"Error")),IF(H69="A/B/C",IF(I69="A",1,IF(I69="B",0.5,IF(I69="C",0,"Error"))),IF(H69="A/B/C/D",IF(I69="A",1,IF(I69="B",0.67,IF(I69="C",0.33,IF(I69="D",0,"Error")))),IF(H69="A/B/C/D/E",IF(I69="A",1,IF(I69="B",0.75,IF(I69="C",0.5,IF(I69="D",0.25,IF(I69="E",0,"Error")))))))))</f>
        <v>1</v>
      </c>
      <c r="K69" s="44"/>
      <c r="L69" s="71" t="s">
        <v>174</v>
      </c>
      <c r="M69" s="76" t="s">
        <v>262</v>
      </c>
      <c r="N69" s="149" t="s">
        <v>363</v>
      </c>
    </row>
    <row r="70" spans="1:14" s="1" customFormat="1" ht="135" x14ac:dyDescent="0.25">
      <c r="A70" s="2">
        <v>128</v>
      </c>
      <c r="B70" s="19"/>
      <c r="C70" s="19"/>
      <c r="D70" s="20"/>
      <c r="E70" s="21" t="s">
        <v>8</v>
      </c>
      <c r="F70" s="65" t="s">
        <v>79</v>
      </c>
      <c r="G70" s="56"/>
      <c r="H70" s="74" t="s">
        <v>5</v>
      </c>
      <c r="I70" s="105" t="s">
        <v>316</v>
      </c>
      <c r="J70" s="30">
        <f>IF(H70="Y/T",IF(I70="Ya",1,IF(I70="Tidak",0,"Error")),IF(H70="A/B/C",IF(I70="A",1,IF(I70="B",0.5,IF(I70="C",0,"Error")))))</f>
        <v>1</v>
      </c>
      <c r="K70" s="44"/>
      <c r="L70" s="71" t="s">
        <v>175</v>
      </c>
      <c r="M70" s="82" t="s">
        <v>306</v>
      </c>
      <c r="N70" s="150" t="s">
        <v>364</v>
      </c>
    </row>
    <row r="71" spans="1:14" s="1" customFormat="1" ht="120" x14ac:dyDescent="0.25">
      <c r="A71" s="2">
        <v>129</v>
      </c>
      <c r="B71" s="19"/>
      <c r="C71" s="19"/>
      <c r="D71" s="20"/>
      <c r="E71" s="21" t="s">
        <v>10</v>
      </c>
      <c r="F71" s="65" t="s">
        <v>80</v>
      </c>
      <c r="G71" s="56"/>
      <c r="H71" s="30" t="s">
        <v>12</v>
      </c>
      <c r="I71" s="105" t="s">
        <v>316</v>
      </c>
      <c r="J71" s="30">
        <f t="shared" si="5"/>
        <v>1</v>
      </c>
      <c r="K71" s="44"/>
      <c r="L71" s="71" t="s">
        <v>176</v>
      </c>
      <c r="M71" s="76" t="s">
        <v>264</v>
      </c>
      <c r="N71" s="149" t="s">
        <v>365</v>
      </c>
    </row>
    <row r="72" spans="1:14" s="1" customFormat="1" ht="60" x14ac:dyDescent="0.25">
      <c r="A72" s="2"/>
      <c r="B72" s="19"/>
      <c r="C72" s="19"/>
      <c r="D72" s="20"/>
      <c r="E72" s="21" t="s">
        <v>11</v>
      </c>
      <c r="F72" s="65" t="s">
        <v>81</v>
      </c>
      <c r="G72" s="56"/>
      <c r="H72" s="30" t="s">
        <v>9</v>
      </c>
      <c r="I72" s="105" t="s">
        <v>315</v>
      </c>
      <c r="J72" s="30">
        <f t="shared" si="5"/>
        <v>1</v>
      </c>
      <c r="K72" s="44"/>
      <c r="L72" s="71" t="s">
        <v>177</v>
      </c>
      <c r="M72" s="22" t="s">
        <v>265</v>
      </c>
      <c r="N72" s="150" t="s">
        <v>366</v>
      </c>
    </row>
    <row r="73" spans="1:14" s="1" customFormat="1" ht="180" x14ac:dyDescent="0.25">
      <c r="A73" s="2"/>
      <c r="B73" s="19"/>
      <c r="C73" s="19"/>
      <c r="D73" s="20"/>
      <c r="E73" s="21" t="s">
        <v>13</v>
      </c>
      <c r="F73" s="99" t="s">
        <v>82</v>
      </c>
      <c r="G73" s="56"/>
      <c r="H73" s="30" t="s">
        <v>12</v>
      </c>
      <c r="I73" s="105" t="s">
        <v>316</v>
      </c>
      <c r="J73" s="30">
        <f t="shared" si="5"/>
        <v>1</v>
      </c>
      <c r="K73" s="44"/>
      <c r="L73" s="71" t="s">
        <v>178</v>
      </c>
      <c r="M73" s="76" t="s">
        <v>266</v>
      </c>
      <c r="N73" s="149" t="s">
        <v>367</v>
      </c>
    </row>
    <row r="74" spans="1:14" s="1" customFormat="1" ht="225" x14ac:dyDescent="0.25">
      <c r="A74" s="2"/>
      <c r="B74" s="19"/>
      <c r="C74" s="19"/>
      <c r="D74" s="20"/>
      <c r="E74" s="21" t="s">
        <v>14</v>
      </c>
      <c r="F74" s="98" t="s">
        <v>32</v>
      </c>
      <c r="G74" s="56"/>
      <c r="H74" s="30" t="s">
        <v>12</v>
      </c>
      <c r="I74" s="105" t="s">
        <v>316</v>
      </c>
      <c r="J74" s="30">
        <f t="shared" si="5"/>
        <v>1</v>
      </c>
      <c r="K74" s="44"/>
      <c r="L74" s="71" t="s">
        <v>179</v>
      </c>
      <c r="M74" s="76" t="s">
        <v>267</v>
      </c>
      <c r="N74" s="149" t="s">
        <v>368</v>
      </c>
    </row>
    <row r="75" spans="1:14" s="1" customFormat="1" ht="165" x14ac:dyDescent="0.25">
      <c r="A75" s="2"/>
      <c r="B75" s="19"/>
      <c r="C75" s="19"/>
      <c r="D75" s="20"/>
      <c r="E75" s="21" t="s">
        <v>211</v>
      </c>
      <c r="F75" s="73" t="s">
        <v>212</v>
      </c>
      <c r="G75" s="130"/>
      <c r="H75" s="74" t="s">
        <v>5</v>
      </c>
      <c r="I75" s="105" t="s">
        <v>316</v>
      </c>
      <c r="J75" s="30">
        <f t="shared" si="5"/>
        <v>1</v>
      </c>
      <c r="K75" s="44"/>
      <c r="L75" s="71"/>
      <c r="M75" s="76" t="s">
        <v>268</v>
      </c>
      <c r="N75" s="149" t="s">
        <v>369</v>
      </c>
    </row>
    <row r="76" spans="1:14" s="1" customFormat="1" x14ac:dyDescent="0.25">
      <c r="A76" s="2">
        <v>132</v>
      </c>
      <c r="B76" s="13"/>
      <c r="C76" s="13" t="s">
        <v>25</v>
      </c>
      <c r="D76" s="14" t="s">
        <v>112</v>
      </c>
      <c r="E76" s="15"/>
      <c r="F76" s="16"/>
      <c r="G76" s="128">
        <v>15</v>
      </c>
      <c r="H76" s="45"/>
      <c r="I76" s="104"/>
      <c r="J76" s="45">
        <f>SUM(J77,J80,J85,J90,J95)</f>
        <v>15</v>
      </c>
      <c r="K76" s="54">
        <f>+J76/G76</f>
        <v>1</v>
      </c>
      <c r="L76" s="54"/>
      <c r="M76" s="81"/>
      <c r="N76" s="114"/>
    </row>
    <row r="77" spans="1:14" s="1" customFormat="1" x14ac:dyDescent="0.25">
      <c r="A77" s="2">
        <v>133</v>
      </c>
      <c r="B77" s="17"/>
      <c r="C77" s="17"/>
      <c r="D77" s="18">
        <v>1</v>
      </c>
      <c r="E77" s="170" t="s">
        <v>90</v>
      </c>
      <c r="F77" s="170"/>
      <c r="G77" s="129">
        <v>3</v>
      </c>
      <c r="H77" s="31"/>
      <c r="I77" s="109"/>
      <c r="J77" s="31">
        <f>SUM(J78:J79)/COUNT(J78:J79)*G77</f>
        <v>3</v>
      </c>
      <c r="K77" s="42">
        <f>+J77/G77</f>
        <v>1</v>
      </c>
      <c r="L77" s="42"/>
      <c r="M77" s="80"/>
      <c r="N77" s="115"/>
    </row>
    <row r="78" spans="1:14" s="1" customFormat="1" ht="75" x14ac:dyDescent="0.25">
      <c r="A78" s="2">
        <v>134</v>
      </c>
      <c r="B78" s="19"/>
      <c r="C78" s="19"/>
      <c r="D78" s="20"/>
      <c r="E78" s="21" t="s">
        <v>4</v>
      </c>
      <c r="F78" s="63" t="s">
        <v>98</v>
      </c>
      <c r="G78" s="56"/>
      <c r="H78" s="30" t="s">
        <v>5</v>
      </c>
      <c r="I78" s="105" t="s">
        <v>316</v>
      </c>
      <c r="J78" s="30">
        <f>IF(H78="Y/T",IF(I78="Ya",1,IF(I78="Tidak",0,"Error")),IF(H78="A/B/C",IF(I78="A",1,IF(I78="B",0.5,IF(I78="C",0,"Error"))),IF(H78="A/B/C/D",IF(I78="A",1,IF(I78="B",0.67,IF(I78="C",0.33,IF(I78="D",0,"Error")))),IF(H78="A/B/C/D/E",IF(I78="A",1,IF(I78="B",0.75,IF(I78="C",0.5,IF(I78="D",0.25,IF(I78="E",0,"Error")))))))))</f>
        <v>1</v>
      </c>
      <c r="K78" s="44"/>
      <c r="L78" s="71" t="s">
        <v>180</v>
      </c>
      <c r="M78" s="82" t="s">
        <v>269</v>
      </c>
      <c r="N78" s="150" t="s">
        <v>370</v>
      </c>
    </row>
    <row r="79" spans="1:14" s="1" customFormat="1" ht="210" x14ac:dyDescent="0.25">
      <c r="A79" s="2">
        <v>135</v>
      </c>
      <c r="B79" s="19"/>
      <c r="C79" s="19"/>
      <c r="D79" s="20"/>
      <c r="E79" s="21" t="s">
        <v>6</v>
      </c>
      <c r="F79" s="63" t="s">
        <v>97</v>
      </c>
      <c r="G79" s="56"/>
      <c r="H79" s="30" t="s">
        <v>5</v>
      </c>
      <c r="I79" s="105" t="s">
        <v>316</v>
      </c>
      <c r="J79" s="30">
        <f t="shared" ref="J79" si="6">IF(H79="Y/T",IF(I79="Ya",1,IF(I79="Tidak",0,"Error")),IF(H79="A/B/C",IF(I79="A",1,IF(I79="B",0.5,IF(I79="C",0,"Error"))),IF(H79="A/B/C/D",IF(I79="A",1,IF(I79="B",0.67,IF(I79="C",0.33,IF(I79="D",0,"Error")))),IF(H79="A/B/C/D/E",IF(I79="A",1,IF(I79="B",0.75,IF(I79="C",0.5,IF(I79="D",0.25,IF(I79="E",0,"Error")))))))))</f>
        <v>1</v>
      </c>
      <c r="K79" s="44"/>
      <c r="L79" s="71" t="s">
        <v>181</v>
      </c>
      <c r="M79" s="82" t="s">
        <v>270</v>
      </c>
      <c r="N79" s="150" t="s">
        <v>371</v>
      </c>
    </row>
    <row r="80" spans="1:14" s="1" customFormat="1" x14ac:dyDescent="0.25">
      <c r="A80" s="2">
        <v>139</v>
      </c>
      <c r="B80" s="17"/>
      <c r="C80" s="17"/>
      <c r="D80" s="18">
        <v>2</v>
      </c>
      <c r="E80" s="170" t="s">
        <v>91</v>
      </c>
      <c r="F80" s="170"/>
      <c r="G80" s="129">
        <v>3</v>
      </c>
      <c r="H80" s="31"/>
      <c r="I80" s="109"/>
      <c r="J80" s="31">
        <f>SUM(J81:J84)/COUNT(J81:J84)*G80</f>
        <v>3</v>
      </c>
      <c r="K80" s="42">
        <f>+J80/G80</f>
        <v>1</v>
      </c>
      <c r="L80" s="42"/>
      <c r="M80" s="80"/>
      <c r="N80" s="115"/>
    </row>
    <row r="81" spans="1:14" s="1" customFormat="1" ht="285" x14ac:dyDescent="0.25">
      <c r="A81" s="2">
        <v>140</v>
      </c>
      <c r="B81" s="19"/>
      <c r="C81" s="19"/>
      <c r="D81" s="20"/>
      <c r="E81" s="21" t="s">
        <v>4</v>
      </c>
      <c r="F81" s="73" t="s">
        <v>34</v>
      </c>
      <c r="G81" s="56"/>
      <c r="H81" s="30" t="s">
        <v>12</v>
      </c>
      <c r="I81" s="105" t="s">
        <v>316</v>
      </c>
      <c r="J81" s="30">
        <f>IF(H81="Y/T",IF(I81="Ya",1,IF(I81="Tidak",0,"Error")),IF(H81="A/B/C",IF(I81="A",1,IF(I81="B",0.5,IF(I81="C",0,"Error"))),IF(H81="A/B/C/D",IF(I81="A",1,IF(I81="B",0.67,IF(I81="C",0.33,IF(I81="D",0,"Error")))),IF(H81="A/B/C/D/E",IF(I81="A",1,IF(I81="B",0.75,IF(I81="C",0.5,IF(I81="D",0.25,IF(I81="E",0,"Error")))))))))</f>
        <v>1</v>
      </c>
      <c r="K81" s="44"/>
      <c r="L81" s="71" t="s">
        <v>183</v>
      </c>
      <c r="M81" s="76" t="s">
        <v>271</v>
      </c>
      <c r="N81" s="149" t="s">
        <v>372</v>
      </c>
    </row>
    <row r="82" spans="1:14" s="1" customFormat="1" ht="315" x14ac:dyDescent="0.25">
      <c r="A82" s="2">
        <v>141</v>
      </c>
      <c r="B82" s="19"/>
      <c r="C82" s="19"/>
      <c r="D82" s="20"/>
      <c r="E82" s="21" t="s">
        <v>6</v>
      </c>
      <c r="F82" s="79" t="s">
        <v>307</v>
      </c>
      <c r="G82" s="56"/>
      <c r="H82" s="30" t="s">
        <v>12</v>
      </c>
      <c r="I82" s="105" t="s">
        <v>316</v>
      </c>
      <c r="J82" s="30">
        <f>IF(H82="Y/T",IF(I82="Ya",1,IF(I82="Tidak",0,"Error")),IF(H82="A/B/C",IF(I82="A",1,IF(I82="B",0.5,IF(I82="C",0,"Error"))),IF(H82="A/B/C/D",IF(I82="A",1,IF(I82="B",0.67,IF(I82="C",0.33,IF(I82="D",0,"Error")))),IF(H82="A/B/C/D/E",IF(I82="A",1,IF(I82="B",0.75,IF(I82="C",0.5,IF(I82="D",0.25,IF(I82="E",0,"Error")))))))))</f>
        <v>1</v>
      </c>
      <c r="K82" s="44"/>
      <c r="L82" s="71" t="s">
        <v>182</v>
      </c>
      <c r="M82" s="78" t="s">
        <v>308</v>
      </c>
      <c r="N82" s="149" t="s">
        <v>373</v>
      </c>
    </row>
    <row r="83" spans="1:14" s="1" customFormat="1" ht="195" x14ac:dyDescent="0.25">
      <c r="A83" s="2">
        <v>142</v>
      </c>
      <c r="B83" s="19"/>
      <c r="C83" s="19"/>
      <c r="D83" s="20"/>
      <c r="E83" s="21" t="s">
        <v>8</v>
      </c>
      <c r="F83" s="73" t="s">
        <v>35</v>
      </c>
      <c r="G83" s="56"/>
      <c r="H83" s="30" t="s">
        <v>5</v>
      </c>
      <c r="I83" s="105" t="s">
        <v>316</v>
      </c>
      <c r="J83" s="30">
        <f t="shared" ref="J83:J84" si="7">IF(H83="Y/T",IF(I83="Ya",1,IF(I83="Tidak",0,"Error")),IF(H83="A/B/C",IF(I83="A",1,IF(I83="B",0.5,IF(I83="C",0,"Error"))),IF(H83="A/B/C/D",IF(I83="A",1,IF(I83="B",0.67,IF(I83="C",0.33,IF(I83="D",0,"Error")))),IF(H83="A/B/C/D/E",IF(I83="A",1,IF(I83="B",0.75,IF(I83="C",0.5,IF(I83="D",0.25,IF(I83="E",0,"Error")))))))))</f>
        <v>1</v>
      </c>
      <c r="K83" s="44"/>
      <c r="L83" s="71" t="s">
        <v>184</v>
      </c>
      <c r="M83" s="82" t="s">
        <v>272</v>
      </c>
      <c r="N83" s="158" t="s">
        <v>374</v>
      </c>
    </row>
    <row r="84" spans="1:14" s="1" customFormat="1" ht="150" x14ac:dyDescent="0.25">
      <c r="A84" s="2">
        <v>143</v>
      </c>
      <c r="B84" s="19"/>
      <c r="C84" s="19"/>
      <c r="D84" s="20"/>
      <c r="E84" s="21" t="s">
        <v>10</v>
      </c>
      <c r="F84" s="35" t="s">
        <v>36</v>
      </c>
      <c r="G84" s="56"/>
      <c r="H84" s="30" t="s">
        <v>5</v>
      </c>
      <c r="I84" s="105" t="s">
        <v>316</v>
      </c>
      <c r="J84" s="30">
        <f t="shared" si="7"/>
        <v>1</v>
      </c>
      <c r="K84" s="44"/>
      <c r="L84" s="71" t="s">
        <v>185</v>
      </c>
      <c r="M84" s="82" t="s">
        <v>275</v>
      </c>
      <c r="N84" s="150" t="s">
        <v>375</v>
      </c>
    </row>
    <row r="85" spans="1:14" s="1" customFormat="1" x14ac:dyDescent="0.25">
      <c r="A85" s="2">
        <v>146</v>
      </c>
      <c r="B85" s="17"/>
      <c r="C85" s="17"/>
      <c r="D85" s="18">
        <v>3</v>
      </c>
      <c r="E85" s="170" t="s">
        <v>92</v>
      </c>
      <c r="F85" s="170"/>
      <c r="G85" s="129">
        <v>3</v>
      </c>
      <c r="H85" s="31"/>
      <c r="I85" s="109"/>
      <c r="J85" s="31">
        <f>SUM(J86:J89)/COUNT(J86:J89)*G85</f>
        <v>3</v>
      </c>
      <c r="K85" s="42">
        <f>+J85/G85</f>
        <v>1</v>
      </c>
      <c r="L85" s="42"/>
      <c r="M85" s="80"/>
      <c r="N85" s="115"/>
    </row>
    <row r="86" spans="1:14" s="1" customFormat="1" ht="345" x14ac:dyDescent="0.25">
      <c r="A86" s="2">
        <v>147</v>
      </c>
      <c r="B86" s="19"/>
      <c r="C86" s="19"/>
      <c r="D86" s="20"/>
      <c r="E86" s="21" t="s">
        <v>4</v>
      </c>
      <c r="F86" s="73" t="s">
        <v>37</v>
      </c>
      <c r="G86" s="56"/>
      <c r="H86" s="74" t="s">
        <v>12</v>
      </c>
      <c r="I86" s="105" t="s">
        <v>316</v>
      </c>
      <c r="J86" s="30">
        <f>IF(H86="Y/T",IF(I86="Ya",1,IF(I86="Tidak",0,"Error")),IF(H86="A/B/C",IF(I86="A",1,IF(I86="B",0.5,IF(I86="C",0,"Error"))),IF(H86="A/B/C/D",IF(I86="A",1,IF(I86="B",0.67,IF(I86="C",0.33,IF(I86="D",0,"Error")))),IF(H86="A/B/C/D/E",IF(I86="A",1,IF(I86="B",0.75,IF(I86="C",0.5,IF(I86="D",0.25,IF(I86="E",0,"Error")))))))))</f>
        <v>1</v>
      </c>
      <c r="K86" s="44"/>
      <c r="L86" s="71" t="s">
        <v>186</v>
      </c>
      <c r="M86" s="76" t="s">
        <v>273</v>
      </c>
      <c r="N86" s="149" t="s">
        <v>376</v>
      </c>
    </row>
    <row r="87" spans="1:14" s="1" customFormat="1" ht="174" customHeight="1" x14ac:dyDescent="0.25">
      <c r="A87" s="2">
        <v>148</v>
      </c>
      <c r="B87" s="19"/>
      <c r="C87" s="19"/>
      <c r="D87" s="20"/>
      <c r="E87" s="21" t="s">
        <v>6</v>
      </c>
      <c r="F87" s="34" t="s">
        <v>38</v>
      </c>
      <c r="G87" s="56"/>
      <c r="H87" s="30" t="s">
        <v>12</v>
      </c>
      <c r="I87" s="105" t="s">
        <v>316</v>
      </c>
      <c r="J87" s="30">
        <f t="shared" ref="J87" si="8">IF(H87="Y/T",IF(I87="Ya",1,IF(I87="Tidak",0,"Error")),IF(H87="A/B/C",IF(I87="A",1,IF(I87="B",0.5,IF(I87="C",0,"Error"))),IF(H87="A/B/C/D",IF(I87="A",1,IF(I87="B",0.67,IF(I87="C",0.33,IF(I87="D",0,"Error")))),IF(H87="A/B/C/D/E",IF(I87="A",1,IF(I87="B",0.75,IF(I87="C",0.5,IF(I87="D",0.25,IF(I87="E",0,"Error")))))))))</f>
        <v>1</v>
      </c>
      <c r="K87" s="44"/>
      <c r="L87" s="71" t="s">
        <v>187</v>
      </c>
      <c r="M87" s="82" t="s">
        <v>274</v>
      </c>
      <c r="N87" s="159" t="s">
        <v>377</v>
      </c>
    </row>
    <row r="88" spans="1:14" s="1" customFormat="1" ht="195" x14ac:dyDescent="0.25">
      <c r="A88" s="2">
        <v>149</v>
      </c>
      <c r="B88" s="19"/>
      <c r="C88" s="19"/>
      <c r="D88" s="20"/>
      <c r="E88" s="21" t="s">
        <v>8</v>
      </c>
      <c r="F88" s="34" t="s">
        <v>102</v>
      </c>
      <c r="G88" s="56"/>
      <c r="H88" s="30" t="s">
        <v>12</v>
      </c>
      <c r="I88" s="105" t="s">
        <v>316</v>
      </c>
      <c r="J88" s="30">
        <f>IF(H88="A/B/C/D",IF(I87="D",0,IF(I88="A",1,IF(I87="D",0,IF(I88="B",0.67,IF(I87="D",0,IF(I88="C",0.33,IF(I87="D",0,IF(I88="D",0,"Error")))))))))</f>
        <v>1</v>
      </c>
      <c r="K88" s="44"/>
      <c r="L88" s="71" t="s">
        <v>188</v>
      </c>
      <c r="M88" s="76" t="s">
        <v>278</v>
      </c>
      <c r="N88" s="158" t="s">
        <v>378</v>
      </c>
    </row>
    <row r="89" spans="1:14" s="1" customFormat="1" ht="180" x14ac:dyDescent="0.25">
      <c r="A89" s="2">
        <v>150</v>
      </c>
      <c r="B89" s="19"/>
      <c r="C89" s="19"/>
      <c r="D89" s="20"/>
      <c r="E89" s="21" t="s">
        <v>10</v>
      </c>
      <c r="F89" s="34" t="s">
        <v>39</v>
      </c>
      <c r="G89" s="56"/>
      <c r="H89" s="30" t="s">
        <v>5</v>
      </c>
      <c r="I89" s="105" t="s">
        <v>316</v>
      </c>
      <c r="J89" s="30">
        <f>IF(H89="A/B/C",IF(J88=0,0,IF(I89="A",1,IF(J88=0,0,IF(I89="B",0.5,IF(J88=0,0,IF(I89="C",0,"Error")))))))</f>
        <v>1</v>
      </c>
      <c r="K89" s="44"/>
      <c r="L89" s="71" t="s">
        <v>191</v>
      </c>
      <c r="M89" s="82" t="s">
        <v>276</v>
      </c>
      <c r="N89" s="150" t="s">
        <v>379</v>
      </c>
    </row>
    <row r="90" spans="1:14" s="1" customFormat="1" x14ac:dyDescent="0.25">
      <c r="A90" s="2">
        <v>152</v>
      </c>
      <c r="B90" s="17"/>
      <c r="C90" s="17"/>
      <c r="D90" s="18">
        <v>4</v>
      </c>
      <c r="E90" s="170" t="s">
        <v>93</v>
      </c>
      <c r="F90" s="170"/>
      <c r="G90" s="129">
        <v>3</v>
      </c>
      <c r="H90" s="31"/>
      <c r="I90" s="133"/>
      <c r="J90" s="31">
        <f>SUM(J91:J94)/COUNT(J91:J94)*G90</f>
        <v>3</v>
      </c>
      <c r="K90" s="42">
        <f>+J90/G90</f>
        <v>1</v>
      </c>
      <c r="L90" s="42"/>
      <c r="M90" s="80"/>
      <c r="N90" s="160"/>
    </row>
    <row r="91" spans="1:14" s="1" customFormat="1" ht="75" x14ac:dyDescent="0.25">
      <c r="A91" s="2"/>
      <c r="B91" s="19"/>
      <c r="C91" s="19"/>
      <c r="D91" s="20"/>
      <c r="E91" s="66" t="s">
        <v>4</v>
      </c>
      <c r="F91" s="73" t="s">
        <v>214</v>
      </c>
      <c r="G91" s="130"/>
      <c r="H91" s="74" t="s">
        <v>9</v>
      </c>
      <c r="I91" s="105" t="s">
        <v>315</v>
      </c>
      <c r="J91" s="30">
        <f>IF(H91="Y/T",IF(I91="Ya",1,IF(I91="Tidak",0,"Error")),IF(H91="A/B/C",IF(I91="A",1,IF(I91="B",0.5,IF(I91="C",0,"Error"))),IF(H91="A/B/C/D",IF(I91="A",1,IF(I91="B",0.67,IF(I91="C",0.33,IF(I91="D",0,"Error")))),IF(H91="A/B/C/D/E",IF(I91="A",1,IF(I91="B",0.75,IF(I91="C",0.5,IF(I91="D",0.25,IF(I91="E",0,"Error")))))))))</f>
        <v>1</v>
      </c>
      <c r="K91" s="44"/>
      <c r="L91" s="71"/>
      <c r="M91" s="75" t="s">
        <v>277</v>
      </c>
      <c r="N91" s="150" t="s">
        <v>380</v>
      </c>
    </row>
    <row r="92" spans="1:14" s="1" customFormat="1" ht="300" x14ac:dyDescent="0.25">
      <c r="A92" s="2">
        <v>153</v>
      </c>
      <c r="B92" s="19"/>
      <c r="C92" s="19"/>
      <c r="D92" s="20"/>
      <c r="E92" s="66" t="s">
        <v>6</v>
      </c>
      <c r="F92" s="63" t="s">
        <v>99</v>
      </c>
      <c r="G92" s="130"/>
      <c r="H92" s="74" t="s">
        <v>12</v>
      </c>
      <c r="I92" s="105" t="s">
        <v>316</v>
      </c>
      <c r="J92" s="30">
        <f>IF(H92="Y/T",IF(I92="Ya",1,IF(I92="Tidak",0,"Error")),IF(H92="A/B/C",IF(I92="A",1,IF(I92="B",0.5,IF(I92="C",0,"Error"))),IF(H92="A/B/C/D",IF(I92="A",1,IF(I92="B",0.67,IF(I92="C",0.33,IF(I92="D",0,"Error")))),IF(H92="A/B/C/D/E",IF(I92="A",1,IF(I92="B",0.75,IF(I92="C",0.5,IF(I92="D",0.25,IF(I92="E",0,"Error")))))))))</f>
        <v>1</v>
      </c>
      <c r="K92" s="44"/>
      <c r="L92" s="71" t="s">
        <v>189</v>
      </c>
      <c r="M92" s="147" t="s">
        <v>318</v>
      </c>
      <c r="N92" s="151" t="s">
        <v>381</v>
      </c>
    </row>
    <row r="93" spans="1:14" s="1" customFormat="1" ht="180" x14ac:dyDescent="0.25">
      <c r="A93" s="2">
        <v>154</v>
      </c>
      <c r="B93" s="19"/>
      <c r="C93" s="19"/>
      <c r="D93" s="20"/>
      <c r="E93" s="21" t="s">
        <v>8</v>
      </c>
      <c r="F93" s="86" t="s">
        <v>100</v>
      </c>
      <c r="G93" s="56"/>
      <c r="H93" s="30" t="s">
        <v>12</v>
      </c>
      <c r="I93" s="105" t="s">
        <v>316</v>
      </c>
      <c r="J93" s="30">
        <f>IF(H93="A/B/C/D",IF(I92="Tidak",0,IF(I93="A",1,IF(I93="Tidak",0,IF(I93="B",0.67,IF(I92="Tidak",0,IF(I93="C",0.33,IF(I92="Tidak",0,IF(I93="D",0,"Error")))))))))</f>
        <v>1</v>
      </c>
      <c r="K93" s="44"/>
      <c r="L93" s="71" t="s">
        <v>190</v>
      </c>
      <c r="M93" s="147" t="s">
        <v>279</v>
      </c>
      <c r="N93" s="151" t="s">
        <v>382</v>
      </c>
    </row>
    <row r="94" spans="1:14" s="1" customFormat="1" ht="225" x14ac:dyDescent="0.25">
      <c r="A94" s="2">
        <v>155</v>
      </c>
      <c r="B94" s="19"/>
      <c r="C94" s="19"/>
      <c r="D94" s="20"/>
      <c r="E94" s="21" t="s">
        <v>10</v>
      </c>
      <c r="F94" s="34" t="s">
        <v>101</v>
      </c>
      <c r="G94" s="56"/>
      <c r="H94" s="74" t="s">
        <v>12</v>
      </c>
      <c r="I94" s="105" t="s">
        <v>316</v>
      </c>
      <c r="J94" s="30">
        <f>IF(H94="Y/T",IF(I94="Ya",1,IF(I94="Tidak",0,"Error")),IF(H94="A/B/C",IF(I94="A",1,IF(I94="B",0.5,IF(I94="C",0,"Error"))),IF(H94="A/B/C/D",IF(I94="A",1,IF(I94="B",0.67,IF(I94="C",0.33,IF(I94="D",0,"Error")))),IF(H94="A/B/C/D/E",IF(I94="A",1,IF(I94="B",0.75,IF(I94="C",0.5,IF(I94="D",0.25,IF(I94="E",0,"Error")))))))))</f>
        <v>1</v>
      </c>
      <c r="K94" s="44"/>
      <c r="L94" s="71" t="s">
        <v>192</v>
      </c>
      <c r="M94" s="82" t="s">
        <v>283</v>
      </c>
      <c r="N94" s="161" t="s">
        <v>383</v>
      </c>
    </row>
    <row r="95" spans="1:14" s="1" customFormat="1" x14ac:dyDescent="0.25">
      <c r="A95" s="2">
        <v>158</v>
      </c>
      <c r="B95" s="17"/>
      <c r="C95" s="17"/>
      <c r="D95" s="18">
        <v>5</v>
      </c>
      <c r="E95" s="170" t="s">
        <v>94</v>
      </c>
      <c r="F95" s="170"/>
      <c r="G95" s="129">
        <v>3</v>
      </c>
      <c r="H95" s="31"/>
      <c r="I95" s="109"/>
      <c r="J95" s="31">
        <f>SUM(J96:J100)/COUNT(J96:J100)*G95</f>
        <v>3</v>
      </c>
      <c r="K95" s="42">
        <f>+J95/G95</f>
        <v>1</v>
      </c>
      <c r="L95" s="42"/>
      <c r="M95" s="80"/>
      <c r="N95" s="115"/>
    </row>
    <row r="96" spans="1:14" s="1" customFormat="1" ht="105" x14ac:dyDescent="0.25">
      <c r="A96" s="2">
        <v>159</v>
      </c>
      <c r="B96" s="19"/>
      <c r="C96" s="19"/>
      <c r="D96" s="20"/>
      <c r="E96" s="21" t="s">
        <v>4</v>
      </c>
      <c r="F96" s="35" t="s">
        <v>40</v>
      </c>
      <c r="G96" s="56"/>
      <c r="H96" s="30" t="s">
        <v>9</v>
      </c>
      <c r="I96" s="105" t="s">
        <v>315</v>
      </c>
      <c r="J96" s="30">
        <f>IF(H96="Y/T",IF(I96="Ya",1,IF(I96="Tidak",0,"Error")),IF(H96="A/B/C",IF(I96="A",1,IF(I96="B",0.5,IF(I96="C",0,"Error"))),IF(H96="A/B/C/D",IF(I96="A",1,IF(I96="B",0.67,IF(I96="C",0.33,IF(I96="D",0,"Error")))),IF(H96="A/B/C/D/E",IF(I96="A",1,IF(I96="B",0.75,IF(I96="C",0.5,IF(I96="D",0.25,IF(I96="E",0,"Error")))))))))</f>
        <v>1</v>
      </c>
      <c r="K96" s="44"/>
      <c r="L96" s="71" t="s">
        <v>193</v>
      </c>
      <c r="M96" s="22" t="s">
        <v>280</v>
      </c>
      <c r="N96" s="150" t="s">
        <v>384</v>
      </c>
    </row>
    <row r="97" spans="1:14" s="1" customFormat="1" ht="240" x14ac:dyDescent="0.25">
      <c r="A97" s="2">
        <v>160</v>
      </c>
      <c r="B97" s="19"/>
      <c r="C97" s="19"/>
      <c r="D97" s="20"/>
      <c r="E97" s="21" t="s">
        <v>6</v>
      </c>
      <c r="F97" s="73" t="s">
        <v>215</v>
      </c>
      <c r="G97" s="56"/>
      <c r="H97" s="30" t="s">
        <v>12</v>
      </c>
      <c r="I97" s="105" t="s">
        <v>316</v>
      </c>
      <c r="J97" s="30">
        <f>IF(H97="A/B/C/D",IF(I96="Tidak",0,IF(I97="A",1,IF(I96="Tidak",0,IF(I97="B",0.67,IF(I96="Tidak",0,IF(I97="C",0.33,IF(I96="Tidak",0,IF(I97="D",0,"Error")))))))))</f>
        <v>1</v>
      </c>
      <c r="K97" s="44"/>
      <c r="L97" s="71" t="s">
        <v>194</v>
      </c>
      <c r="M97" s="82" t="s">
        <v>282</v>
      </c>
      <c r="N97" s="150" t="s">
        <v>385</v>
      </c>
    </row>
    <row r="98" spans="1:14" s="1" customFormat="1" ht="195" x14ac:dyDescent="0.25">
      <c r="A98" s="2">
        <v>161</v>
      </c>
      <c r="B98" s="19"/>
      <c r="C98" s="19"/>
      <c r="D98" s="20"/>
      <c r="E98" s="21" t="s">
        <v>8</v>
      </c>
      <c r="F98" s="73" t="s">
        <v>41</v>
      </c>
      <c r="G98" s="56"/>
      <c r="H98" s="74" t="s">
        <v>12</v>
      </c>
      <c r="I98" s="105" t="s">
        <v>316</v>
      </c>
      <c r="J98" s="30">
        <f>IF(H98="Y/T",IF(I98="Ya",1,IF(I98="Tidak",0,"Error")),IF(H98="A/B/C",IF(I98="A",1,IF(I98="B",0.5,IF(I98="C",0,"Error"))),IF(H98="A/B/C/D",IF(I98="A",1,IF(I98="B",0.67,IF(I98="C",0.33,IF(I98="D",0,"Error")))),IF(H98="A/B/C/D/E",IF(I98="A",1,IF(I98="B",0.75,IF(I98="C",0.5,IF(I98="D",0.25,IF(I98="E",0,"Error")))))))))</f>
        <v>1</v>
      </c>
      <c r="K98" s="44"/>
      <c r="L98" s="71" t="s">
        <v>195</v>
      </c>
      <c r="M98" s="82" t="s">
        <v>281</v>
      </c>
      <c r="N98" s="150" t="s">
        <v>386</v>
      </c>
    </row>
    <row r="99" spans="1:14" s="1" customFormat="1" ht="135" x14ac:dyDescent="0.25">
      <c r="A99" s="2">
        <v>162</v>
      </c>
      <c r="B99" s="19"/>
      <c r="C99" s="19"/>
      <c r="D99" s="20"/>
      <c r="E99" s="21" t="s">
        <v>10</v>
      </c>
      <c r="F99" s="34" t="s">
        <v>42</v>
      </c>
      <c r="G99" s="56"/>
      <c r="H99" s="30" t="s">
        <v>5</v>
      </c>
      <c r="I99" s="105" t="s">
        <v>316</v>
      </c>
      <c r="J99" s="30">
        <f>IF(H99="A/B/C",IF(J98=0,0,IF(I99="A",1,IF(J98=0,0,IF(I99="B",0.5,IF(J98=0,0,IF(I99="C",0,"Error")))))))</f>
        <v>1</v>
      </c>
      <c r="K99" s="44"/>
      <c r="L99" s="71" t="s">
        <v>196</v>
      </c>
      <c r="M99" s="82" t="s">
        <v>284</v>
      </c>
      <c r="N99" s="150" t="s">
        <v>387</v>
      </c>
    </row>
    <row r="100" spans="1:14" s="1" customFormat="1" ht="225" x14ac:dyDescent="0.25">
      <c r="A100" s="2">
        <v>163</v>
      </c>
      <c r="B100" s="19"/>
      <c r="C100" s="19"/>
      <c r="D100" s="20"/>
      <c r="E100" s="21" t="s">
        <v>11</v>
      </c>
      <c r="F100" s="34" t="s">
        <v>43</v>
      </c>
      <c r="G100" s="56"/>
      <c r="H100" s="30" t="s">
        <v>12</v>
      </c>
      <c r="I100" s="105" t="s">
        <v>316</v>
      </c>
      <c r="J100" s="30">
        <f>IF(H100="A/B/C/D",IF(J99=0,0,IF(I100="A",1,IF(J99=0,0,IF(I100="B",0.67,IF(J99=0,0,IF(I100="C",0.33,IF(J99=0,0,IF(I100="D",0,"Error")))))))))</f>
        <v>1</v>
      </c>
      <c r="K100" s="44"/>
      <c r="L100" s="71" t="s">
        <v>197</v>
      </c>
      <c r="M100" s="82" t="s">
        <v>285</v>
      </c>
      <c r="N100" s="150" t="s">
        <v>388</v>
      </c>
    </row>
    <row r="101" spans="1:14" s="1" customFormat="1" x14ac:dyDescent="0.25">
      <c r="A101" s="2">
        <v>176</v>
      </c>
      <c r="B101" s="13"/>
      <c r="C101" s="13" t="s">
        <v>58</v>
      </c>
      <c r="D101" s="14" t="s">
        <v>69</v>
      </c>
      <c r="E101" s="15"/>
      <c r="F101" s="16"/>
      <c r="G101" s="128">
        <v>10</v>
      </c>
      <c r="H101" s="45"/>
      <c r="I101" s="104"/>
      <c r="J101" s="45">
        <f>SUM(J102,J107,J113)</f>
        <v>10</v>
      </c>
      <c r="K101" s="54">
        <f>+J101/G101</f>
        <v>1</v>
      </c>
      <c r="L101" s="54"/>
      <c r="M101" s="81"/>
      <c r="N101" s="114"/>
    </row>
    <row r="102" spans="1:14" s="1" customFormat="1" x14ac:dyDescent="0.25">
      <c r="A102" s="2">
        <v>177</v>
      </c>
      <c r="B102" s="17"/>
      <c r="C102" s="17"/>
      <c r="D102" s="18">
        <v>1</v>
      </c>
      <c r="E102" s="170" t="s">
        <v>113</v>
      </c>
      <c r="F102" s="170"/>
      <c r="G102" s="129">
        <v>3</v>
      </c>
      <c r="H102" s="31"/>
      <c r="I102" s="109"/>
      <c r="J102" s="31">
        <f>SUM(J103:J106)/COUNT(J103:J106)*G102</f>
        <v>3</v>
      </c>
      <c r="K102" s="42">
        <f>+J102/G102</f>
        <v>1</v>
      </c>
      <c r="L102" s="42"/>
      <c r="M102" s="80"/>
      <c r="N102" s="115"/>
    </row>
    <row r="103" spans="1:14" s="1" customFormat="1" ht="165" x14ac:dyDescent="0.25">
      <c r="A103" s="2">
        <v>178</v>
      </c>
      <c r="B103" s="19"/>
      <c r="C103" s="19"/>
      <c r="D103" s="20"/>
      <c r="E103" s="21" t="s">
        <v>4</v>
      </c>
      <c r="F103" s="86" t="s">
        <v>45</v>
      </c>
      <c r="G103" s="56"/>
      <c r="H103" s="74" t="s">
        <v>5</v>
      </c>
      <c r="I103" s="105" t="s">
        <v>316</v>
      </c>
      <c r="J103" s="30">
        <f>IF(H103="Y/T",IF(I103="Ya",1,IF(I103="Tidak",0,"Error")),IF(H103="A/B/C",IF(I103="A",1,IF(I103="B",0.5,IF(I103="C",0,"Error"))),IF(H103="A/B/C/D",IF(I103="A",1,IF(I103="B",0.67,IF(I103="C",0.33,IF(I103="D",0,"Error")))),IF(H103="A/B/C/D/E",IF(I103="A",1,IF(I103="B",0.75,IF(I103="C",0.5,IF(I103="D",0.25,IF(I103="E",0,"Error")))))))))</f>
        <v>1</v>
      </c>
      <c r="K103" s="44"/>
      <c r="L103" s="71" t="s">
        <v>198</v>
      </c>
      <c r="M103" s="82" t="s">
        <v>286</v>
      </c>
      <c r="N103" s="150" t="s">
        <v>398</v>
      </c>
    </row>
    <row r="104" spans="1:14" s="1" customFormat="1" ht="285" x14ac:dyDescent="0.25">
      <c r="A104" s="2">
        <v>179</v>
      </c>
      <c r="B104" s="19"/>
      <c r="C104" s="19"/>
      <c r="D104" s="20"/>
      <c r="E104" s="21" t="s">
        <v>6</v>
      </c>
      <c r="F104" s="73" t="s">
        <v>46</v>
      </c>
      <c r="G104" s="56"/>
      <c r="H104" s="30" t="s">
        <v>12</v>
      </c>
      <c r="I104" s="105" t="s">
        <v>316</v>
      </c>
      <c r="J104" s="30">
        <f>IF(H104="A/B/C/D",IF(I103="Tidak",0,IF(I104="A",1,IF(I103="Tidak",0,IF(I104="B",0.67,IF(I103="Tidak",0,IF(I104="C",0.33,IF(I103="Tidak",0,IF(I104="D",0,"Error")))))))))</f>
        <v>1</v>
      </c>
      <c r="K104" s="44"/>
      <c r="L104" s="71" t="s">
        <v>199</v>
      </c>
      <c r="M104" s="76" t="s">
        <v>287</v>
      </c>
      <c r="N104" s="149" t="s">
        <v>399</v>
      </c>
    </row>
    <row r="105" spans="1:14" s="1" customFormat="1" ht="225" x14ac:dyDescent="0.25">
      <c r="A105" s="2">
        <v>180</v>
      </c>
      <c r="B105" s="19"/>
      <c r="C105" s="19"/>
      <c r="D105" s="20"/>
      <c r="E105" s="21" t="s">
        <v>8</v>
      </c>
      <c r="F105" s="35" t="s">
        <v>47</v>
      </c>
      <c r="G105" s="56"/>
      <c r="H105" s="30" t="s">
        <v>12</v>
      </c>
      <c r="I105" s="105" t="s">
        <v>316</v>
      </c>
      <c r="J105" s="30">
        <f>IF(H105="A/B/C/D",IF(I103="Tidak",0,IF(I105="A",1,IF(I103="Tidak",0,IF(I105="B",0.67,IF(I103="Tidak",0,IF(I105="C",0.33,IF(I103="Tidak",0,IF(I105="D",0,"Error")))))))))</f>
        <v>1</v>
      </c>
      <c r="K105" s="44"/>
      <c r="L105" s="71" t="s">
        <v>200</v>
      </c>
      <c r="M105" s="76" t="s">
        <v>288</v>
      </c>
      <c r="N105" s="149" t="s">
        <v>389</v>
      </c>
    </row>
    <row r="106" spans="1:14" s="1" customFormat="1" ht="240" x14ac:dyDescent="0.25">
      <c r="A106" s="2">
        <v>181</v>
      </c>
      <c r="B106" s="19"/>
      <c r="C106" s="19"/>
      <c r="D106" s="20"/>
      <c r="E106" s="21" t="s">
        <v>10</v>
      </c>
      <c r="F106" s="98" t="s">
        <v>48</v>
      </c>
      <c r="G106" s="56"/>
      <c r="H106" s="30" t="s">
        <v>5</v>
      </c>
      <c r="I106" s="105" t="s">
        <v>316</v>
      </c>
      <c r="J106" s="30">
        <f>IF(H106="A/B/C",IF(I103="Tidak",0,IF(I106="A",1,IF(I103="Tidak",0,IF(I106="B",0.5,IF(I103="Tidak",0,IF(I106="C",0,"Error")))))))</f>
        <v>1</v>
      </c>
      <c r="K106" s="44"/>
      <c r="L106" s="71" t="s">
        <v>201</v>
      </c>
      <c r="M106" s="82" t="s">
        <v>289</v>
      </c>
      <c r="N106" s="150" t="s">
        <v>390</v>
      </c>
    </row>
    <row r="107" spans="1:14" s="1" customFormat="1" x14ac:dyDescent="0.25">
      <c r="A107" s="2">
        <v>182</v>
      </c>
      <c r="B107" s="17"/>
      <c r="C107" s="17"/>
      <c r="D107" s="18">
        <v>2</v>
      </c>
      <c r="E107" s="170" t="s">
        <v>114</v>
      </c>
      <c r="F107" s="170"/>
      <c r="G107" s="129">
        <v>3</v>
      </c>
      <c r="H107" s="31"/>
      <c r="I107" s="109"/>
      <c r="J107" s="31">
        <f>SUM(J108:J112)/COUNT(J108:J112)*G107</f>
        <v>3</v>
      </c>
      <c r="K107" s="42">
        <f>+J107/G107</f>
        <v>1</v>
      </c>
      <c r="L107" s="42"/>
      <c r="M107" s="80"/>
      <c r="N107" s="115"/>
    </row>
    <row r="108" spans="1:14" s="1" customFormat="1" ht="240" x14ac:dyDescent="0.25">
      <c r="A108" s="2">
        <v>183</v>
      </c>
      <c r="B108" s="19"/>
      <c r="C108" s="19"/>
      <c r="D108" s="20"/>
      <c r="E108" s="66" t="s">
        <v>4</v>
      </c>
      <c r="F108" s="68" t="s">
        <v>132</v>
      </c>
      <c r="G108" s="56"/>
      <c r="H108" s="30" t="s">
        <v>12</v>
      </c>
      <c r="I108" s="105" t="s">
        <v>316</v>
      </c>
      <c r="J108" s="30">
        <f>IF(H108="Y/T",IF(I108="Ya",1,IF(I108="Tidak",0,"Error")),IF(H108="A/B/C",IF(I108="A",1,IF(I108="B",0.5,IF(I108="C",0,"Error"))),IF(H108="A/B/C/D",IF(I108="A",1,IF(I108="B",0.67,IF(I108="C",0.33,IF(I108="D",0,"Error")))),IF(H108="A/B/C/D/E",IF(I108="A",1,IF(I108="B",0.75,IF(I108="C",0.5,IF(I108="D",0.25,IF(I108="E",0,"Error")))))))))</f>
        <v>1</v>
      </c>
      <c r="K108" s="44"/>
      <c r="L108" s="71" t="s">
        <v>205</v>
      </c>
      <c r="M108" s="83" t="s">
        <v>290</v>
      </c>
      <c r="N108" s="150" t="s">
        <v>397</v>
      </c>
    </row>
    <row r="109" spans="1:14" s="1" customFormat="1" ht="210" x14ac:dyDescent="0.25">
      <c r="A109" s="2">
        <v>184</v>
      </c>
      <c r="B109" s="19"/>
      <c r="C109" s="19"/>
      <c r="D109" s="20"/>
      <c r="E109" s="66" t="s">
        <v>6</v>
      </c>
      <c r="F109" s="35" t="s">
        <v>49</v>
      </c>
      <c r="G109" s="56"/>
      <c r="H109" s="30" t="s">
        <v>5</v>
      </c>
      <c r="I109" s="105" t="s">
        <v>316</v>
      </c>
      <c r="J109" s="30">
        <f t="shared" ref="J109:J112" si="9">IF(H109="Y/T",IF(I109="Ya",1,IF(I109="Tidak",0,"Error")),IF(H109="A/B/C",IF(I109="A",1,IF(I109="B",0.5,IF(I109="C",0,"Error"))),IF(H109="A/B/C/D",IF(I109="A",1,IF(I109="B",0.67,IF(I109="C",0.33,IF(I109="D",0,"Error")))),IF(H109="A/B/C/D/E",IF(I109="A",1,IF(I109="B",0.75,IF(I109="C",0.5,IF(I109="D",0.25,IF(I109="E",0,"Error")))))))))</f>
        <v>1</v>
      </c>
      <c r="K109" s="44"/>
      <c r="L109" s="71" t="s">
        <v>207</v>
      </c>
      <c r="M109" s="82" t="s">
        <v>291</v>
      </c>
      <c r="N109" s="150" t="s">
        <v>391</v>
      </c>
    </row>
    <row r="110" spans="1:14" s="1" customFormat="1" ht="300" x14ac:dyDescent="0.25">
      <c r="A110" s="2">
        <v>185</v>
      </c>
      <c r="B110" s="19"/>
      <c r="C110" s="19"/>
      <c r="D110" s="20"/>
      <c r="E110" s="66" t="s">
        <v>8</v>
      </c>
      <c r="F110" s="98" t="s">
        <v>50</v>
      </c>
      <c r="G110" s="56"/>
      <c r="H110" s="30" t="s">
        <v>5</v>
      </c>
      <c r="I110" s="105" t="s">
        <v>316</v>
      </c>
      <c r="J110" s="30">
        <f t="shared" si="9"/>
        <v>1</v>
      </c>
      <c r="K110" s="44"/>
      <c r="L110" s="71" t="s">
        <v>208</v>
      </c>
      <c r="M110" s="83" t="s">
        <v>292</v>
      </c>
      <c r="N110" s="150" t="s">
        <v>392</v>
      </c>
    </row>
    <row r="111" spans="1:14" s="1" customFormat="1" ht="150" x14ac:dyDescent="0.25">
      <c r="A111" s="2">
        <v>186</v>
      </c>
      <c r="B111" s="19"/>
      <c r="C111" s="19"/>
      <c r="D111" s="20"/>
      <c r="E111" s="66" t="s">
        <v>10</v>
      </c>
      <c r="F111" s="35" t="s">
        <v>51</v>
      </c>
      <c r="G111" s="56"/>
      <c r="H111" s="30" t="s">
        <v>12</v>
      </c>
      <c r="I111" s="105" t="s">
        <v>316</v>
      </c>
      <c r="J111" s="30">
        <f t="shared" si="9"/>
        <v>1</v>
      </c>
      <c r="K111" s="44"/>
      <c r="L111" s="71"/>
      <c r="M111" s="82" t="s">
        <v>293</v>
      </c>
      <c r="N111" s="150" t="s">
        <v>395</v>
      </c>
    </row>
    <row r="112" spans="1:14" s="1" customFormat="1" ht="180" x14ac:dyDescent="0.25">
      <c r="A112" s="2">
        <v>187</v>
      </c>
      <c r="B112" s="19"/>
      <c r="C112" s="19"/>
      <c r="D112" s="20"/>
      <c r="E112" s="66" t="s">
        <v>11</v>
      </c>
      <c r="F112" s="35" t="s">
        <v>52</v>
      </c>
      <c r="G112" s="56"/>
      <c r="H112" s="74" t="s">
        <v>12</v>
      </c>
      <c r="I112" s="105" t="s">
        <v>316</v>
      </c>
      <c r="J112" s="30">
        <f t="shared" si="9"/>
        <v>1</v>
      </c>
      <c r="K112" s="44"/>
      <c r="L112" s="71" t="s">
        <v>206</v>
      </c>
      <c r="M112" s="76" t="s">
        <v>294</v>
      </c>
      <c r="N112" s="150" t="s">
        <v>396</v>
      </c>
    </row>
    <row r="113" spans="1:14" s="1" customFormat="1" x14ac:dyDescent="0.25">
      <c r="A113" s="2">
        <v>194</v>
      </c>
      <c r="B113" s="17"/>
      <c r="C113" s="17"/>
      <c r="D113" s="18">
        <v>3</v>
      </c>
      <c r="E113" s="170" t="s">
        <v>115</v>
      </c>
      <c r="F113" s="170"/>
      <c r="G113" s="129">
        <v>4</v>
      </c>
      <c r="H113" s="31"/>
      <c r="I113" s="109"/>
      <c r="J113" s="31">
        <f>SUM(J114:J116)/COUNT(J114:J116)*G113</f>
        <v>4</v>
      </c>
      <c r="K113" s="42">
        <f>+J113/G113</f>
        <v>1</v>
      </c>
      <c r="L113" s="42"/>
      <c r="M113" s="80"/>
      <c r="N113" s="115"/>
    </row>
    <row r="114" spans="1:14" s="1" customFormat="1" ht="120" x14ac:dyDescent="0.25">
      <c r="A114" s="2">
        <v>196</v>
      </c>
      <c r="B114" s="67"/>
      <c r="C114" s="67"/>
      <c r="D114" s="57"/>
      <c r="E114" s="66" t="s">
        <v>4</v>
      </c>
      <c r="F114" s="35" t="s">
        <v>53</v>
      </c>
      <c r="G114" s="56"/>
      <c r="H114" s="30" t="s">
        <v>5</v>
      </c>
      <c r="I114" s="105" t="s">
        <v>316</v>
      </c>
      <c r="J114" s="30">
        <f>IF(H114="Y/T",IF(I114="Ya",1,IF(I114="Tidak",0,"Error")),IF(H114="A/B/C",IF(I114="A",1,IF(I114="B",0.5,IF(I114="C",0,"Error"))),IF(H114="A/B/C/D",IF(I114="A",1,IF(I114="B",0.6,IF(I114="C",0.3,IF(I114="D",0,"Error")))),IF(H114="A/B/C/D/E",IF(I114="A",1,IF(I114="B",0.75,IF(I114="C",0.5,IF(I114="D",0.25,IF(I114="E",0,"Error")))))))))</f>
        <v>1</v>
      </c>
      <c r="K114" s="44"/>
      <c r="L114" s="71" t="s">
        <v>202</v>
      </c>
      <c r="M114" s="83" t="s">
        <v>295</v>
      </c>
      <c r="N114" s="150" t="s">
        <v>393</v>
      </c>
    </row>
    <row r="115" spans="1:14" s="1" customFormat="1" ht="180" x14ac:dyDescent="0.25">
      <c r="A115" s="2">
        <v>197</v>
      </c>
      <c r="B115" s="67"/>
      <c r="C115" s="67"/>
      <c r="D115" s="57"/>
      <c r="E115" s="66" t="s">
        <v>6</v>
      </c>
      <c r="F115" s="35" t="s">
        <v>54</v>
      </c>
      <c r="G115" s="56"/>
      <c r="H115" s="74" t="s">
        <v>5</v>
      </c>
      <c r="I115" s="105" t="s">
        <v>316</v>
      </c>
      <c r="J115" s="30">
        <f>IF(H115="Y/T",IF(I115="Ya",1*J114,IF(I115="Tidak",0*J114,"Error")),IF(H115="A/B/C",IF(I115="A",1,IF(I115="B",0.5,IF(I115="C",0,"Error"))),IF(H115="A/B/C/D",IF(I115="A",1,IF(I115="B",0.6,IF(I115="C",0.3,IF(I115="D",0,"Error")))),IF(H115="A/B/C/D/E",IF(I115="A",1,IF(I115="B",0.75,IF(I115="C",0.5,IF(I115="D",0.25,IF(I115="E",0,"Error")))))))))</f>
        <v>1</v>
      </c>
      <c r="K115" s="44"/>
      <c r="L115" s="71" t="s">
        <v>203</v>
      </c>
      <c r="M115" s="82" t="s">
        <v>296</v>
      </c>
      <c r="N115" s="150" t="s">
        <v>400</v>
      </c>
    </row>
    <row r="116" spans="1:14" s="1" customFormat="1" ht="180" x14ac:dyDescent="0.25">
      <c r="A116" s="2">
        <v>198</v>
      </c>
      <c r="B116" s="67"/>
      <c r="C116" s="67"/>
      <c r="D116" s="57"/>
      <c r="E116" s="66" t="s">
        <v>8</v>
      </c>
      <c r="F116" s="35" t="s">
        <v>55</v>
      </c>
      <c r="G116" s="56"/>
      <c r="H116" s="30" t="s">
        <v>12</v>
      </c>
      <c r="I116" s="105" t="s">
        <v>316</v>
      </c>
      <c r="J116" s="30">
        <f>IF(H116="Y/T",IF(I116="Ya",1,IF(I116="Tidak",0,"Error")),IF(H116="A/B/C",IF(I116="A",1,IF(I116="B",0.5,IF(I116="C",0,"Error"))),IF(H116="A/B/C/D",IF(I116="A",1*J114,IF(I116="B",0.67*J114,IF(I116="C",0.33*J114,IF(I116="D",0*J114,"Error")))),IF(H116="A/B/C/D/E",IF(I116="A",1,IF(I116="B",0.75,IF(I116="C",0.5,IF(I116="D",0.25,IF(I116="E",0,"Error")))))))))</f>
        <v>1</v>
      </c>
      <c r="K116" s="44"/>
      <c r="L116" s="71" t="s">
        <v>204</v>
      </c>
      <c r="M116" s="83" t="s">
        <v>297</v>
      </c>
      <c r="N116" s="150" t="s">
        <v>401</v>
      </c>
    </row>
    <row r="117" spans="1:14" s="1" customFormat="1" x14ac:dyDescent="0.25">
      <c r="A117" s="2">
        <v>206</v>
      </c>
      <c r="B117" s="171" t="s">
        <v>107</v>
      </c>
      <c r="C117" s="171"/>
      <c r="D117" s="171"/>
      <c r="E117" s="171"/>
      <c r="F117" s="171"/>
      <c r="G117" s="134">
        <f>G101+G76+G62+G37+G24+G7</f>
        <v>60</v>
      </c>
      <c r="H117" s="58"/>
      <c r="I117" s="135"/>
      <c r="J117" s="59">
        <f>SUM(J7,J24,J37,J62,J76,J101)</f>
        <v>59.835000000000001</v>
      </c>
      <c r="K117" s="93">
        <f>J117/60</f>
        <v>0.99724999999999997</v>
      </c>
      <c r="L117" s="59"/>
      <c r="M117" s="58"/>
      <c r="N117" s="116"/>
    </row>
    <row r="118" spans="1:14" s="1" customFormat="1" x14ac:dyDescent="0.25">
      <c r="A118" s="2">
        <v>207</v>
      </c>
      <c r="B118" s="136"/>
      <c r="C118" s="136"/>
      <c r="D118" s="136"/>
      <c r="E118" s="136"/>
      <c r="F118" s="36"/>
      <c r="G118" s="137"/>
      <c r="H118" s="36"/>
      <c r="I118" s="138"/>
      <c r="J118" s="36"/>
      <c r="K118" s="36"/>
      <c r="L118" s="36"/>
      <c r="M118" s="36"/>
      <c r="N118" s="117"/>
    </row>
    <row r="119" spans="1:14" s="1" customFormat="1" x14ac:dyDescent="0.25">
      <c r="A119" s="2">
        <v>208</v>
      </c>
      <c r="B119" s="136"/>
      <c r="C119" s="136"/>
      <c r="D119" s="136"/>
      <c r="E119" s="136"/>
      <c r="F119" s="36"/>
      <c r="G119" s="137"/>
      <c r="H119" s="36"/>
      <c r="I119" s="138"/>
      <c r="J119" s="36"/>
      <c r="K119" s="36"/>
      <c r="L119" s="36"/>
      <c r="M119" s="36"/>
      <c r="N119" s="117"/>
    </row>
    <row r="120" spans="1:14" s="1" customFormat="1" x14ac:dyDescent="0.25">
      <c r="A120" s="2">
        <v>209</v>
      </c>
      <c r="B120" s="9" t="s">
        <v>59</v>
      </c>
      <c r="C120" s="9" t="s">
        <v>60</v>
      </c>
      <c r="D120" s="37"/>
      <c r="E120" s="37"/>
      <c r="F120" s="12"/>
      <c r="G120" s="53"/>
      <c r="H120" s="12"/>
      <c r="I120" s="106"/>
      <c r="J120" s="12"/>
      <c r="K120" s="12"/>
      <c r="L120" s="12"/>
      <c r="M120" s="12"/>
      <c r="N120" s="118"/>
    </row>
    <row r="121" spans="1:14" s="1" customFormat="1" x14ac:dyDescent="0.25">
      <c r="A121" s="60">
        <v>214</v>
      </c>
      <c r="B121" s="13"/>
      <c r="C121" s="13" t="s">
        <v>2</v>
      </c>
      <c r="D121" s="13" t="s">
        <v>87</v>
      </c>
      <c r="E121" s="13"/>
      <c r="F121" s="39"/>
      <c r="G121" s="139">
        <v>20</v>
      </c>
      <c r="H121" s="39"/>
      <c r="I121" s="107"/>
      <c r="J121" s="45">
        <f>SUM(J122,J123)</f>
        <v>16.399999999999999</v>
      </c>
      <c r="K121" s="46">
        <f>+J121/G121</f>
        <v>0.82</v>
      </c>
      <c r="L121" s="46"/>
      <c r="M121" s="39"/>
      <c r="N121" s="119"/>
    </row>
    <row r="122" spans="1:14" s="1" customFormat="1" ht="30" x14ac:dyDescent="0.25">
      <c r="A122" s="2">
        <v>215</v>
      </c>
      <c r="B122" s="17"/>
      <c r="C122" s="17"/>
      <c r="D122" s="17" t="s">
        <v>61</v>
      </c>
      <c r="E122" s="17" t="s">
        <v>299</v>
      </c>
      <c r="F122" s="47"/>
      <c r="G122" s="129">
        <v>15</v>
      </c>
      <c r="H122" s="41" t="s">
        <v>64</v>
      </c>
      <c r="I122" s="108">
        <v>3.04</v>
      </c>
      <c r="J122" s="31">
        <f>I122/4*15</f>
        <v>11.4</v>
      </c>
      <c r="K122" s="42">
        <f>+J122/G122</f>
        <v>0.76</v>
      </c>
      <c r="L122" s="42"/>
      <c r="M122" s="41" t="s">
        <v>63</v>
      </c>
      <c r="N122" s="120"/>
    </row>
    <row r="123" spans="1:14" s="1" customFormat="1" x14ac:dyDescent="0.25">
      <c r="A123" s="2">
        <v>216</v>
      </c>
      <c r="B123" s="17"/>
      <c r="C123" s="17"/>
      <c r="D123" s="17" t="s">
        <v>62</v>
      </c>
      <c r="E123" s="17" t="s">
        <v>298</v>
      </c>
      <c r="F123" s="47"/>
      <c r="G123" s="129">
        <v>5</v>
      </c>
      <c r="H123" s="41" t="s">
        <v>213</v>
      </c>
      <c r="I123" s="109">
        <v>100</v>
      </c>
      <c r="J123" s="31">
        <f>I123/100*5</f>
        <v>5</v>
      </c>
      <c r="K123" s="42">
        <f>+J123/G123</f>
        <v>1</v>
      </c>
      <c r="L123" s="42"/>
      <c r="M123" s="41"/>
      <c r="N123" s="120"/>
    </row>
    <row r="124" spans="1:14" s="1" customFormat="1" x14ac:dyDescent="0.25">
      <c r="A124" s="2">
        <v>217</v>
      </c>
      <c r="B124" s="19"/>
      <c r="C124" s="19"/>
      <c r="D124" s="43"/>
      <c r="E124" s="43"/>
      <c r="F124" s="22"/>
      <c r="G124" s="56"/>
      <c r="H124" s="29"/>
      <c r="I124" s="103"/>
      <c r="J124" s="30"/>
      <c r="K124" s="44"/>
      <c r="L124" s="71"/>
      <c r="M124" s="71"/>
      <c r="N124" s="121"/>
    </row>
    <row r="125" spans="1:14" s="1" customFormat="1" x14ac:dyDescent="0.25">
      <c r="A125" s="60">
        <v>218</v>
      </c>
      <c r="B125" s="13"/>
      <c r="C125" s="13" t="s">
        <v>33</v>
      </c>
      <c r="D125" s="13" t="s">
        <v>88</v>
      </c>
      <c r="E125" s="13"/>
      <c r="F125" s="39"/>
      <c r="G125" s="139">
        <v>20</v>
      </c>
      <c r="H125" s="39"/>
      <c r="I125" s="107"/>
      <c r="J125" s="45">
        <f>SUM(J126)</f>
        <v>16.100000000000001</v>
      </c>
      <c r="K125" s="95">
        <f>+J125/G125</f>
        <v>0.80500000000000005</v>
      </c>
      <c r="L125" s="46"/>
      <c r="M125" s="39"/>
      <c r="N125" s="119"/>
    </row>
    <row r="126" spans="1:14" s="1" customFormat="1" ht="30" x14ac:dyDescent="0.25">
      <c r="A126" s="2">
        <v>219</v>
      </c>
      <c r="B126" s="17"/>
      <c r="C126" s="17"/>
      <c r="D126" s="17" t="s">
        <v>61</v>
      </c>
      <c r="E126" s="17" t="s">
        <v>116</v>
      </c>
      <c r="F126" s="40"/>
      <c r="G126" s="140">
        <v>20</v>
      </c>
      <c r="H126" s="41" t="s">
        <v>64</v>
      </c>
      <c r="I126" s="108">
        <v>3.22</v>
      </c>
      <c r="J126" s="31">
        <f>I126/4*20</f>
        <v>16.100000000000001</v>
      </c>
      <c r="K126" s="42">
        <f>+J126/G126</f>
        <v>0.80500000000000005</v>
      </c>
      <c r="L126" s="42"/>
      <c r="M126" s="41" t="s">
        <v>65</v>
      </c>
      <c r="N126" s="122"/>
    </row>
    <row r="127" spans="1:14" s="1" customFormat="1" x14ac:dyDescent="0.25">
      <c r="A127" s="2">
        <v>220</v>
      </c>
      <c r="B127" s="19"/>
      <c r="C127" s="19"/>
      <c r="D127" s="43"/>
      <c r="E127" s="43"/>
      <c r="F127" s="22"/>
      <c r="G127" s="56"/>
      <c r="H127" s="44"/>
      <c r="I127" s="141"/>
      <c r="J127" s="30"/>
      <c r="K127" s="44"/>
      <c r="L127" s="71"/>
      <c r="M127" s="71"/>
      <c r="N127" s="121"/>
    </row>
    <row r="128" spans="1:14" s="1" customFormat="1" x14ac:dyDescent="0.25">
      <c r="A128" s="60">
        <v>221</v>
      </c>
      <c r="B128" s="172" t="s">
        <v>108</v>
      </c>
      <c r="C128" s="172"/>
      <c r="D128" s="172"/>
      <c r="E128" s="172"/>
      <c r="F128" s="172"/>
      <c r="G128" s="142">
        <v>40</v>
      </c>
      <c r="H128" s="12"/>
      <c r="I128" s="118"/>
      <c r="J128" s="69">
        <f>SUM(J121,J125)</f>
        <v>32.5</v>
      </c>
      <c r="K128" s="96">
        <f>+J128/G128</f>
        <v>0.8125</v>
      </c>
      <c r="L128" s="61"/>
      <c r="M128" s="12"/>
      <c r="N128" s="118"/>
    </row>
    <row r="129" spans="1:14" s="1" customFormat="1" x14ac:dyDescent="0.25">
      <c r="A129" s="2">
        <v>222</v>
      </c>
      <c r="B129" s="143"/>
      <c r="C129" s="143"/>
      <c r="D129" s="143"/>
      <c r="E129" s="143"/>
      <c r="F129" s="144"/>
      <c r="G129" s="145"/>
      <c r="H129" s="44"/>
      <c r="I129" s="141"/>
      <c r="J129" s="30"/>
      <c r="K129" s="44"/>
      <c r="L129" s="71"/>
      <c r="M129" s="71"/>
      <c r="N129" s="121"/>
    </row>
    <row r="130" spans="1:14" s="1" customFormat="1" x14ac:dyDescent="0.25">
      <c r="A130" s="2">
        <v>223</v>
      </c>
      <c r="B130" s="173" t="s">
        <v>311</v>
      </c>
      <c r="C130" s="173"/>
      <c r="D130" s="173"/>
      <c r="E130" s="173"/>
      <c r="F130" s="173"/>
      <c r="G130" s="146"/>
      <c r="H130" s="84"/>
      <c r="I130" s="123"/>
      <c r="J130" s="88">
        <f>J117+J128</f>
        <v>92.335000000000008</v>
      </c>
      <c r="K130" s="94">
        <f>J130/100</f>
        <v>0.92335000000000012</v>
      </c>
      <c r="L130" s="33"/>
      <c r="M130" s="84"/>
      <c r="N130" s="123"/>
    </row>
    <row r="131" spans="1:14" x14ac:dyDescent="0.25">
      <c r="M131" s="91"/>
    </row>
    <row r="132" spans="1:14" x14ac:dyDescent="0.25">
      <c r="M132" s="91"/>
      <c r="N132" s="125"/>
    </row>
  </sheetData>
  <sheetProtection selectLockedCells="1"/>
  <protectedRanges>
    <protectedRange algorithmName="SHA-512" hashValue="P+ezalXO3WdRjw5TYag8BgCsz0cd12lv5BIMpaBFQ9xtB+UgrABn6Gh4ROYqfPk4sI6+XkVQV6rjit7a4Hr4EA==" saltValue="LfO3T/VH1PW7Fe+dImDlQA==" spinCount="100000" sqref="N9" name="Range2_1"/>
    <protectedRange algorithmName="SHA-512" hashValue="P+ezalXO3WdRjw5TYag8BgCsz0cd12lv5BIMpaBFQ9xtB+UgrABn6Gh4ROYqfPk4sI6+XkVQV6rjit7a4Hr4EA==" saltValue="LfO3T/VH1PW7Fe+dImDlQA==" spinCount="100000" sqref="N10" name="Range2_2"/>
    <protectedRange algorithmName="SHA-512" hashValue="P+ezalXO3WdRjw5TYag8BgCsz0cd12lv5BIMpaBFQ9xtB+UgrABn6Gh4ROYqfPk4sI6+XkVQV6rjit7a4Hr4EA==" saltValue="LfO3T/VH1PW7Fe+dImDlQA==" spinCount="100000" sqref="N12" name="Range2_3"/>
    <protectedRange algorithmName="SHA-512" hashValue="P+ezalXO3WdRjw5TYag8BgCsz0cd12lv5BIMpaBFQ9xtB+UgrABn6Gh4ROYqfPk4sI6+XkVQV6rjit7a4Hr4EA==" saltValue="LfO3T/VH1PW7Fe+dImDlQA==" spinCount="100000" sqref="N13" name="Range2_4"/>
    <protectedRange algorithmName="SHA-512" hashValue="P+ezalXO3WdRjw5TYag8BgCsz0cd12lv5BIMpaBFQ9xtB+UgrABn6Gh4ROYqfPk4sI6+XkVQV6rjit7a4Hr4EA==" saltValue="LfO3T/VH1PW7Fe+dImDlQA==" spinCount="100000" sqref="N14" name="Range2_5"/>
    <protectedRange algorithmName="SHA-512" hashValue="P+ezalXO3WdRjw5TYag8BgCsz0cd12lv5BIMpaBFQ9xtB+UgrABn6Gh4ROYqfPk4sI6+XkVQV6rjit7a4Hr4EA==" saltValue="LfO3T/VH1PW7Fe+dImDlQA==" spinCount="100000" sqref="N16" name="Range2_6"/>
    <protectedRange algorithmName="SHA-512" hashValue="P+ezalXO3WdRjw5TYag8BgCsz0cd12lv5BIMpaBFQ9xtB+UgrABn6Gh4ROYqfPk4sI6+XkVQV6rjit7a4Hr4EA==" saltValue="LfO3T/VH1PW7Fe+dImDlQA==" spinCount="100000" sqref="N17" name="Range2_7"/>
    <protectedRange algorithmName="SHA-512" hashValue="P+ezalXO3WdRjw5TYag8BgCsz0cd12lv5BIMpaBFQ9xtB+UgrABn6Gh4ROYqfPk4sI6+XkVQV6rjit7a4Hr4EA==" saltValue="LfO3T/VH1PW7Fe+dImDlQA==" spinCount="100000" sqref="N18" name="Range2_8"/>
    <protectedRange algorithmName="SHA-512" hashValue="P+ezalXO3WdRjw5TYag8BgCsz0cd12lv5BIMpaBFQ9xtB+UgrABn6Gh4ROYqfPk4sI6+XkVQV6rjit7a4Hr4EA==" saltValue="LfO3T/VH1PW7Fe+dImDlQA==" spinCount="100000" sqref="N20" name="Range2_9"/>
    <protectedRange algorithmName="SHA-512" hashValue="P+ezalXO3WdRjw5TYag8BgCsz0cd12lv5BIMpaBFQ9xtB+UgrABn6Gh4ROYqfPk4sI6+XkVQV6rjit7a4Hr4EA==" saltValue="LfO3T/VH1PW7Fe+dImDlQA==" spinCount="100000" sqref="N21" name="Range2_10"/>
    <protectedRange algorithmName="SHA-512" hashValue="P+ezalXO3WdRjw5TYag8BgCsz0cd12lv5BIMpaBFQ9xtB+UgrABn6Gh4ROYqfPk4sI6+XkVQV6rjit7a4Hr4EA==" saltValue="LfO3T/VH1PW7Fe+dImDlQA==" spinCount="100000" sqref="N22" name="Range2_11"/>
    <protectedRange algorithmName="SHA-512" hashValue="P+ezalXO3WdRjw5TYag8BgCsz0cd12lv5BIMpaBFQ9xtB+UgrABn6Gh4ROYqfPk4sI6+XkVQV6rjit7a4Hr4EA==" saltValue="LfO3T/VH1PW7Fe+dImDlQA==" spinCount="100000" sqref="N23" name="Range2_12"/>
    <protectedRange algorithmName="SHA-512" hashValue="P+ezalXO3WdRjw5TYag8BgCsz0cd12lv5BIMpaBFQ9xtB+UgrABn6Gh4ROYqfPk4sI6+XkVQV6rjit7a4Hr4EA==" saltValue="LfO3T/VH1PW7Fe+dImDlQA==" spinCount="100000" sqref="N26" name="Range2_13"/>
    <protectedRange algorithmName="SHA-512" hashValue="P+ezalXO3WdRjw5TYag8BgCsz0cd12lv5BIMpaBFQ9xtB+UgrABn6Gh4ROYqfPk4sI6+XkVQV6rjit7a4Hr4EA==" saltValue="LfO3T/VH1PW7Fe+dImDlQA==" spinCount="100000" sqref="N27" name="Range2_14"/>
    <protectedRange algorithmName="SHA-512" hashValue="P+ezalXO3WdRjw5TYag8BgCsz0cd12lv5BIMpaBFQ9xtB+UgrABn6Gh4ROYqfPk4sI6+XkVQV6rjit7a4Hr4EA==" saltValue="LfO3T/VH1PW7Fe+dImDlQA==" spinCount="100000" sqref="N28" name="Range2_15"/>
    <protectedRange algorithmName="SHA-512" hashValue="P+ezalXO3WdRjw5TYag8BgCsz0cd12lv5BIMpaBFQ9xtB+UgrABn6Gh4ROYqfPk4sI6+XkVQV6rjit7a4Hr4EA==" saltValue="LfO3T/VH1PW7Fe+dImDlQA==" spinCount="100000" sqref="N30" name="Range2_16"/>
    <protectedRange algorithmName="SHA-512" hashValue="P+ezalXO3WdRjw5TYag8BgCsz0cd12lv5BIMpaBFQ9xtB+UgrABn6Gh4ROYqfPk4sI6+XkVQV6rjit7a4Hr4EA==" saltValue="LfO3T/VH1PW7Fe+dImDlQA==" spinCount="100000" sqref="N31" name="Range2_17"/>
    <protectedRange algorithmName="SHA-512" hashValue="P+ezalXO3WdRjw5TYag8BgCsz0cd12lv5BIMpaBFQ9xtB+UgrABn6Gh4ROYqfPk4sI6+XkVQV6rjit7a4Hr4EA==" saltValue="LfO3T/VH1PW7Fe+dImDlQA==" spinCount="100000" sqref="N32" name="Range2_18"/>
    <protectedRange algorithmName="SHA-512" hashValue="P+ezalXO3WdRjw5TYag8BgCsz0cd12lv5BIMpaBFQ9xtB+UgrABn6Gh4ROYqfPk4sI6+XkVQV6rjit7a4Hr4EA==" saltValue="LfO3T/VH1PW7Fe+dImDlQA==" spinCount="100000" sqref="N33" name="Range2_19"/>
    <protectedRange algorithmName="SHA-512" hashValue="P+ezalXO3WdRjw5TYag8BgCsz0cd12lv5BIMpaBFQ9xtB+UgrABn6Gh4ROYqfPk4sI6+XkVQV6rjit7a4Hr4EA==" saltValue="LfO3T/VH1PW7Fe+dImDlQA==" spinCount="100000" sqref="N35" name="Range2_20"/>
    <protectedRange algorithmName="SHA-512" hashValue="P+ezalXO3WdRjw5TYag8BgCsz0cd12lv5BIMpaBFQ9xtB+UgrABn6Gh4ROYqfPk4sI6+XkVQV6rjit7a4Hr4EA==" saltValue="LfO3T/VH1PW7Fe+dImDlQA==" spinCount="100000" sqref="N36" name="Range2_21"/>
    <protectedRange algorithmName="SHA-512" hashValue="P+ezalXO3WdRjw5TYag8BgCsz0cd12lv5BIMpaBFQ9xtB+UgrABn6Gh4ROYqfPk4sI6+XkVQV6rjit7a4Hr4EA==" saltValue="LfO3T/VH1PW7Fe+dImDlQA==" spinCount="100000" sqref="N39" name="Range2_22"/>
    <protectedRange algorithmName="SHA-512" hashValue="P+ezalXO3WdRjw5TYag8BgCsz0cd12lv5BIMpaBFQ9xtB+UgrABn6Gh4ROYqfPk4sI6+XkVQV6rjit7a4Hr4EA==" saltValue="LfO3T/VH1PW7Fe+dImDlQA==" spinCount="100000" sqref="N40" name="Range2_23"/>
    <protectedRange algorithmName="SHA-512" hashValue="P+ezalXO3WdRjw5TYag8BgCsz0cd12lv5BIMpaBFQ9xtB+UgrABn6Gh4ROYqfPk4sI6+XkVQV6rjit7a4Hr4EA==" saltValue="LfO3T/VH1PW7Fe+dImDlQA==" spinCount="100000" sqref="N41" name="Range2_24"/>
    <protectedRange algorithmName="SHA-512" hashValue="P+ezalXO3WdRjw5TYag8BgCsz0cd12lv5BIMpaBFQ9xtB+UgrABn6Gh4ROYqfPk4sI6+XkVQV6rjit7a4Hr4EA==" saltValue="LfO3T/VH1PW7Fe+dImDlQA==" spinCount="100000" sqref="N43" name="Range2_25"/>
    <protectedRange algorithmName="SHA-512" hashValue="P+ezalXO3WdRjw5TYag8BgCsz0cd12lv5BIMpaBFQ9xtB+UgrABn6Gh4ROYqfPk4sI6+XkVQV6rjit7a4Hr4EA==" saltValue="LfO3T/VH1PW7Fe+dImDlQA==" spinCount="100000" sqref="N44" name="Range2_26"/>
    <protectedRange algorithmName="SHA-512" hashValue="P+ezalXO3WdRjw5TYag8BgCsz0cd12lv5BIMpaBFQ9xtB+UgrABn6Gh4ROYqfPk4sI6+XkVQV6rjit7a4Hr4EA==" saltValue="LfO3T/VH1PW7Fe+dImDlQA==" spinCount="100000" sqref="N45" name="Range2_27"/>
    <protectedRange algorithmName="SHA-512" hashValue="P+ezalXO3WdRjw5TYag8BgCsz0cd12lv5BIMpaBFQ9xtB+UgrABn6Gh4ROYqfPk4sI6+XkVQV6rjit7a4Hr4EA==" saltValue="LfO3T/VH1PW7Fe+dImDlQA==" spinCount="100000" sqref="N47" name="Range2_28"/>
    <protectedRange algorithmName="SHA-512" hashValue="P+ezalXO3WdRjw5TYag8BgCsz0cd12lv5BIMpaBFQ9xtB+UgrABn6Gh4ROYqfPk4sI6+XkVQV6rjit7a4Hr4EA==" saltValue="LfO3T/VH1PW7Fe+dImDlQA==" spinCount="100000" sqref="N48" name="Range2_29"/>
    <protectedRange algorithmName="SHA-512" hashValue="P+ezalXO3WdRjw5TYag8BgCsz0cd12lv5BIMpaBFQ9xtB+UgrABn6Gh4ROYqfPk4sI6+XkVQV6rjit7a4Hr4EA==" saltValue="LfO3T/VH1PW7Fe+dImDlQA==" spinCount="100000" sqref="N49" name="Range2_30"/>
    <protectedRange algorithmName="SHA-512" hashValue="P+ezalXO3WdRjw5TYag8BgCsz0cd12lv5BIMpaBFQ9xtB+UgrABn6Gh4ROYqfPk4sI6+XkVQV6rjit7a4Hr4EA==" saltValue="LfO3T/VH1PW7Fe+dImDlQA==" spinCount="100000" sqref="N50" name="Range2_31"/>
    <protectedRange algorithmName="SHA-512" hashValue="P+ezalXO3WdRjw5TYag8BgCsz0cd12lv5BIMpaBFQ9xtB+UgrABn6Gh4ROYqfPk4sI6+XkVQV6rjit7a4Hr4EA==" saltValue="LfO3T/VH1PW7Fe+dImDlQA==" spinCount="100000" sqref="N51" name="Range2_32"/>
    <protectedRange algorithmName="SHA-512" hashValue="P+ezalXO3WdRjw5TYag8BgCsz0cd12lv5BIMpaBFQ9xtB+UgrABn6Gh4ROYqfPk4sI6+XkVQV6rjit7a4Hr4EA==" saltValue="LfO3T/VH1PW7Fe+dImDlQA==" spinCount="100000" sqref="N52" name="Range2_33"/>
    <protectedRange algorithmName="SHA-512" hashValue="P+ezalXO3WdRjw5TYag8BgCsz0cd12lv5BIMpaBFQ9xtB+UgrABn6Gh4ROYqfPk4sI6+XkVQV6rjit7a4Hr4EA==" saltValue="LfO3T/VH1PW7Fe+dImDlQA==" spinCount="100000" sqref="N54" name="Range2_35"/>
    <protectedRange algorithmName="SHA-512" hashValue="P+ezalXO3WdRjw5TYag8BgCsz0cd12lv5BIMpaBFQ9xtB+UgrABn6Gh4ROYqfPk4sI6+XkVQV6rjit7a4Hr4EA==" saltValue="LfO3T/VH1PW7Fe+dImDlQA==" spinCount="100000" sqref="N55" name="Range2_36"/>
    <protectedRange algorithmName="SHA-512" hashValue="P+ezalXO3WdRjw5TYag8BgCsz0cd12lv5BIMpaBFQ9xtB+UgrABn6Gh4ROYqfPk4sI6+XkVQV6rjit7a4Hr4EA==" saltValue="LfO3T/VH1PW7Fe+dImDlQA==" spinCount="100000" sqref="N56" name="Range2_37"/>
    <protectedRange algorithmName="SHA-512" hashValue="P+ezalXO3WdRjw5TYag8BgCsz0cd12lv5BIMpaBFQ9xtB+UgrABn6Gh4ROYqfPk4sI6+XkVQV6rjit7a4Hr4EA==" saltValue="LfO3T/VH1PW7Fe+dImDlQA==" spinCount="100000" sqref="N57" name="Range2_38"/>
    <protectedRange algorithmName="SHA-512" hashValue="P+ezalXO3WdRjw5TYag8BgCsz0cd12lv5BIMpaBFQ9xtB+UgrABn6Gh4ROYqfPk4sI6+XkVQV6rjit7a4Hr4EA==" saltValue="LfO3T/VH1PW7Fe+dImDlQA==" spinCount="100000" sqref="N59" name="Range2_39"/>
    <protectedRange algorithmName="SHA-512" hashValue="P+ezalXO3WdRjw5TYag8BgCsz0cd12lv5BIMpaBFQ9xtB+UgrABn6Gh4ROYqfPk4sI6+XkVQV6rjit7a4Hr4EA==" saltValue="LfO3T/VH1PW7Fe+dImDlQA==" spinCount="100000" sqref="N61" name="Range2_40"/>
    <protectedRange algorithmName="SHA-512" hashValue="P+ezalXO3WdRjw5TYag8BgCsz0cd12lv5BIMpaBFQ9xtB+UgrABn6Gh4ROYqfPk4sI6+XkVQV6rjit7a4Hr4EA==" saltValue="LfO3T/VH1PW7Fe+dImDlQA==" spinCount="100000" sqref="N64" name="Range2_41"/>
    <protectedRange algorithmName="SHA-512" hashValue="P+ezalXO3WdRjw5TYag8BgCsz0cd12lv5BIMpaBFQ9xtB+UgrABn6Gh4ROYqfPk4sI6+XkVQV6rjit7a4Hr4EA==" saltValue="LfO3T/VH1PW7Fe+dImDlQA==" spinCount="100000" sqref="N65" name="Range2_42"/>
    <protectedRange algorithmName="SHA-512" hashValue="P+ezalXO3WdRjw5TYag8BgCsz0cd12lv5BIMpaBFQ9xtB+UgrABn6Gh4ROYqfPk4sI6+XkVQV6rjit7a4Hr4EA==" saltValue="LfO3T/VH1PW7Fe+dImDlQA==" spinCount="100000" sqref="N66" name="Range2_43"/>
    <protectedRange algorithmName="SHA-512" hashValue="P+ezalXO3WdRjw5TYag8BgCsz0cd12lv5BIMpaBFQ9xtB+UgrABn6Gh4ROYqfPk4sI6+XkVQV6rjit7a4Hr4EA==" saltValue="LfO3T/VH1PW7Fe+dImDlQA==" spinCount="100000" sqref="N68" name="Range2_44"/>
    <protectedRange algorithmName="SHA-512" hashValue="P+ezalXO3WdRjw5TYag8BgCsz0cd12lv5BIMpaBFQ9xtB+UgrABn6Gh4ROYqfPk4sI6+XkVQV6rjit7a4Hr4EA==" saltValue="LfO3T/VH1PW7Fe+dImDlQA==" spinCount="100000" sqref="N69" name="Range2_45"/>
    <protectedRange algorithmName="SHA-512" hashValue="P+ezalXO3WdRjw5TYag8BgCsz0cd12lv5BIMpaBFQ9xtB+UgrABn6Gh4ROYqfPk4sI6+XkVQV6rjit7a4Hr4EA==" saltValue="LfO3T/VH1PW7Fe+dImDlQA==" spinCount="100000" sqref="N70" name="Range2_46"/>
    <protectedRange algorithmName="SHA-512" hashValue="P+ezalXO3WdRjw5TYag8BgCsz0cd12lv5BIMpaBFQ9xtB+UgrABn6Gh4ROYqfPk4sI6+XkVQV6rjit7a4Hr4EA==" saltValue="LfO3T/VH1PW7Fe+dImDlQA==" spinCount="100000" sqref="N71" name="Range2_47"/>
    <protectedRange algorithmName="SHA-512" hashValue="P+ezalXO3WdRjw5TYag8BgCsz0cd12lv5BIMpaBFQ9xtB+UgrABn6Gh4ROYqfPk4sI6+XkVQV6rjit7a4Hr4EA==" saltValue="LfO3T/VH1PW7Fe+dImDlQA==" spinCount="100000" sqref="N72" name="Range2_49"/>
    <protectedRange algorithmName="SHA-512" hashValue="P+ezalXO3WdRjw5TYag8BgCsz0cd12lv5BIMpaBFQ9xtB+UgrABn6Gh4ROYqfPk4sI6+XkVQV6rjit7a4Hr4EA==" saltValue="LfO3T/VH1PW7Fe+dImDlQA==" spinCount="100000" sqref="N73" name="Range2_50"/>
    <protectedRange algorithmName="SHA-512" hashValue="P+ezalXO3WdRjw5TYag8BgCsz0cd12lv5BIMpaBFQ9xtB+UgrABn6Gh4ROYqfPk4sI6+XkVQV6rjit7a4Hr4EA==" saltValue="LfO3T/VH1PW7Fe+dImDlQA==" spinCount="100000" sqref="N74" name="Range2_51"/>
    <protectedRange algorithmName="SHA-512" hashValue="P+ezalXO3WdRjw5TYag8BgCsz0cd12lv5BIMpaBFQ9xtB+UgrABn6Gh4ROYqfPk4sI6+XkVQV6rjit7a4Hr4EA==" saltValue="LfO3T/VH1PW7Fe+dImDlQA==" spinCount="100000" sqref="N75" name="Range2_52"/>
    <protectedRange algorithmName="SHA-512" hashValue="P+ezalXO3WdRjw5TYag8BgCsz0cd12lv5BIMpaBFQ9xtB+UgrABn6Gh4ROYqfPk4sI6+XkVQV6rjit7a4Hr4EA==" saltValue="LfO3T/VH1PW7Fe+dImDlQA==" spinCount="100000" sqref="N78" name="Range2_53"/>
    <protectedRange algorithmName="SHA-512" hashValue="P+ezalXO3WdRjw5TYag8BgCsz0cd12lv5BIMpaBFQ9xtB+UgrABn6Gh4ROYqfPk4sI6+XkVQV6rjit7a4Hr4EA==" saltValue="LfO3T/VH1PW7Fe+dImDlQA==" spinCount="100000" sqref="N79" name="Range2_54"/>
    <protectedRange algorithmName="SHA-512" hashValue="P+ezalXO3WdRjw5TYag8BgCsz0cd12lv5BIMpaBFQ9xtB+UgrABn6Gh4ROYqfPk4sI6+XkVQV6rjit7a4Hr4EA==" saltValue="LfO3T/VH1PW7Fe+dImDlQA==" spinCount="100000" sqref="N81" name="Range2_55"/>
    <protectedRange algorithmName="SHA-512" hashValue="P+ezalXO3WdRjw5TYag8BgCsz0cd12lv5BIMpaBFQ9xtB+UgrABn6Gh4ROYqfPk4sI6+XkVQV6rjit7a4Hr4EA==" saltValue="LfO3T/VH1PW7Fe+dImDlQA==" spinCount="100000" sqref="N82" name="Range2_56"/>
    <protectedRange algorithmName="SHA-512" hashValue="P+ezalXO3WdRjw5TYag8BgCsz0cd12lv5BIMpaBFQ9xtB+UgrABn6Gh4ROYqfPk4sI6+XkVQV6rjit7a4Hr4EA==" saltValue="LfO3T/VH1PW7Fe+dImDlQA==" spinCount="100000" sqref="N83" name="Range2_57"/>
    <protectedRange algorithmName="SHA-512" hashValue="P+ezalXO3WdRjw5TYag8BgCsz0cd12lv5BIMpaBFQ9xtB+UgrABn6Gh4ROYqfPk4sI6+XkVQV6rjit7a4Hr4EA==" saltValue="LfO3T/VH1PW7Fe+dImDlQA==" spinCount="100000" sqref="N84" name="Range2_58"/>
    <protectedRange algorithmName="SHA-512" hashValue="P+ezalXO3WdRjw5TYag8BgCsz0cd12lv5BIMpaBFQ9xtB+UgrABn6Gh4ROYqfPk4sI6+XkVQV6rjit7a4Hr4EA==" saltValue="LfO3T/VH1PW7Fe+dImDlQA==" spinCount="100000" sqref="N86" name="Range2_59"/>
    <protectedRange algorithmName="SHA-512" hashValue="P+ezalXO3WdRjw5TYag8BgCsz0cd12lv5BIMpaBFQ9xtB+UgrABn6Gh4ROYqfPk4sI6+XkVQV6rjit7a4Hr4EA==" saltValue="LfO3T/VH1PW7Fe+dImDlQA==" spinCount="100000" sqref="N87 N90" name="Range2_61"/>
    <protectedRange algorithmName="SHA-512" hashValue="P+ezalXO3WdRjw5TYag8BgCsz0cd12lv5BIMpaBFQ9xtB+UgrABn6Gh4ROYqfPk4sI6+XkVQV6rjit7a4Hr4EA==" saltValue="LfO3T/VH1PW7Fe+dImDlQA==" spinCount="100000" sqref="N88" name="Range2_62"/>
    <protectedRange algorithmName="SHA-512" hashValue="P+ezalXO3WdRjw5TYag8BgCsz0cd12lv5BIMpaBFQ9xtB+UgrABn6Gh4ROYqfPk4sI6+XkVQV6rjit7a4Hr4EA==" saltValue="LfO3T/VH1PW7Fe+dImDlQA==" spinCount="100000" sqref="N89" name="Range2_63"/>
    <protectedRange algorithmName="SHA-512" hashValue="P+ezalXO3WdRjw5TYag8BgCsz0cd12lv5BIMpaBFQ9xtB+UgrABn6Gh4ROYqfPk4sI6+XkVQV6rjit7a4Hr4EA==" saltValue="LfO3T/VH1PW7Fe+dImDlQA==" spinCount="100000" sqref="N91" name="Range2_64"/>
    <protectedRange algorithmName="SHA-512" hashValue="P+ezalXO3WdRjw5TYag8BgCsz0cd12lv5BIMpaBFQ9xtB+UgrABn6Gh4ROYqfPk4sI6+XkVQV6rjit7a4Hr4EA==" saltValue="LfO3T/VH1PW7Fe+dImDlQA==" spinCount="100000" sqref="N92" name="Range2_65"/>
    <protectedRange algorithmName="SHA-512" hashValue="P+ezalXO3WdRjw5TYag8BgCsz0cd12lv5BIMpaBFQ9xtB+UgrABn6Gh4ROYqfPk4sI6+XkVQV6rjit7a4Hr4EA==" saltValue="LfO3T/VH1PW7Fe+dImDlQA==" spinCount="100000" sqref="N93" name="Range2_66"/>
    <protectedRange algorithmName="SHA-512" hashValue="P+ezalXO3WdRjw5TYag8BgCsz0cd12lv5BIMpaBFQ9xtB+UgrABn6Gh4ROYqfPk4sI6+XkVQV6rjit7a4Hr4EA==" saltValue="LfO3T/VH1PW7Fe+dImDlQA==" spinCount="100000" sqref="N94" name="Range2_67"/>
    <protectedRange algorithmName="SHA-512" hashValue="P+ezalXO3WdRjw5TYag8BgCsz0cd12lv5BIMpaBFQ9xtB+UgrABn6Gh4ROYqfPk4sI6+XkVQV6rjit7a4Hr4EA==" saltValue="LfO3T/VH1PW7Fe+dImDlQA==" spinCount="100000" sqref="N96" name="Range2_68"/>
    <protectedRange algorithmName="SHA-512" hashValue="P+ezalXO3WdRjw5TYag8BgCsz0cd12lv5BIMpaBFQ9xtB+UgrABn6Gh4ROYqfPk4sI6+XkVQV6rjit7a4Hr4EA==" saltValue="LfO3T/VH1PW7Fe+dImDlQA==" spinCount="100000" sqref="N97" name="Range2_69"/>
    <protectedRange algorithmName="SHA-512" hashValue="P+ezalXO3WdRjw5TYag8BgCsz0cd12lv5BIMpaBFQ9xtB+UgrABn6Gh4ROYqfPk4sI6+XkVQV6rjit7a4Hr4EA==" saltValue="LfO3T/VH1PW7Fe+dImDlQA==" spinCount="100000" sqref="N98" name="Range2_70"/>
    <protectedRange algorithmName="SHA-512" hashValue="P+ezalXO3WdRjw5TYag8BgCsz0cd12lv5BIMpaBFQ9xtB+UgrABn6Gh4ROYqfPk4sI6+XkVQV6rjit7a4Hr4EA==" saltValue="LfO3T/VH1PW7Fe+dImDlQA==" spinCount="100000" sqref="N99" name="Range2_71"/>
    <protectedRange algorithmName="SHA-512" hashValue="P+ezalXO3WdRjw5TYag8BgCsz0cd12lv5BIMpaBFQ9xtB+UgrABn6Gh4ROYqfPk4sI6+XkVQV6rjit7a4Hr4EA==" saltValue="LfO3T/VH1PW7Fe+dImDlQA==" spinCount="100000" sqref="N100" name="Range2_72"/>
    <protectedRange algorithmName="SHA-512" hashValue="P+ezalXO3WdRjw5TYag8BgCsz0cd12lv5BIMpaBFQ9xtB+UgrABn6Gh4ROYqfPk4sI6+XkVQV6rjit7a4Hr4EA==" saltValue="LfO3T/VH1PW7Fe+dImDlQA==" spinCount="100000" sqref="N103" name="Range2_73"/>
    <protectedRange algorithmName="SHA-512" hashValue="P+ezalXO3WdRjw5TYag8BgCsz0cd12lv5BIMpaBFQ9xtB+UgrABn6Gh4ROYqfPk4sI6+XkVQV6rjit7a4Hr4EA==" saltValue="LfO3T/VH1PW7Fe+dImDlQA==" spinCount="100000" sqref="N104" name="Range2_74"/>
    <protectedRange algorithmName="SHA-512" hashValue="P+ezalXO3WdRjw5TYag8BgCsz0cd12lv5BIMpaBFQ9xtB+UgrABn6Gh4ROYqfPk4sI6+XkVQV6rjit7a4Hr4EA==" saltValue="LfO3T/VH1PW7Fe+dImDlQA==" spinCount="100000" sqref="N105" name="Range2_75"/>
    <protectedRange algorithmName="SHA-512" hashValue="P+ezalXO3WdRjw5TYag8BgCsz0cd12lv5BIMpaBFQ9xtB+UgrABn6Gh4ROYqfPk4sI6+XkVQV6rjit7a4Hr4EA==" saltValue="LfO3T/VH1PW7Fe+dImDlQA==" spinCount="100000" sqref="N106" name="Range2_76"/>
    <protectedRange algorithmName="SHA-512" hashValue="P+ezalXO3WdRjw5TYag8BgCsz0cd12lv5BIMpaBFQ9xtB+UgrABn6Gh4ROYqfPk4sI6+XkVQV6rjit7a4Hr4EA==" saltValue="LfO3T/VH1PW7Fe+dImDlQA==" spinCount="100000" sqref="N108" name="Range2_77"/>
    <protectedRange algorithmName="SHA-512" hashValue="P+ezalXO3WdRjw5TYag8BgCsz0cd12lv5BIMpaBFQ9xtB+UgrABn6Gh4ROYqfPk4sI6+XkVQV6rjit7a4Hr4EA==" saltValue="LfO3T/VH1PW7Fe+dImDlQA==" spinCount="100000" sqref="N109" name="Range2_78"/>
    <protectedRange algorithmName="SHA-512" hashValue="P+ezalXO3WdRjw5TYag8BgCsz0cd12lv5BIMpaBFQ9xtB+UgrABn6Gh4ROYqfPk4sI6+XkVQV6rjit7a4Hr4EA==" saltValue="LfO3T/VH1PW7Fe+dImDlQA==" spinCount="100000" sqref="N110" name="Range2_79"/>
    <protectedRange algorithmName="SHA-512" hashValue="P+ezalXO3WdRjw5TYag8BgCsz0cd12lv5BIMpaBFQ9xtB+UgrABn6Gh4ROYqfPk4sI6+XkVQV6rjit7a4Hr4EA==" saltValue="LfO3T/VH1PW7Fe+dImDlQA==" spinCount="100000" sqref="N111" name="Range2_80"/>
    <protectedRange algorithmName="SHA-512" hashValue="P+ezalXO3WdRjw5TYag8BgCsz0cd12lv5BIMpaBFQ9xtB+UgrABn6Gh4ROYqfPk4sI6+XkVQV6rjit7a4Hr4EA==" saltValue="LfO3T/VH1PW7Fe+dImDlQA==" spinCount="100000" sqref="N112" name="Range2_81"/>
    <protectedRange algorithmName="SHA-512" hashValue="P+ezalXO3WdRjw5TYag8BgCsz0cd12lv5BIMpaBFQ9xtB+UgrABn6Gh4ROYqfPk4sI6+XkVQV6rjit7a4Hr4EA==" saltValue="LfO3T/VH1PW7Fe+dImDlQA==" spinCount="100000" sqref="N114" name="Range2_82"/>
    <protectedRange algorithmName="SHA-512" hashValue="P+ezalXO3WdRjw5TYag8BgCsz0cd12lv5BIMpaBFQ9xtB+UgrABn6Gh4ROYqfPk4sI6+XkVQV6rjit7a4Hr4EA==" saltValue="LfO3T/VH1PW7Fe+dImDlQA==" spinCount="100000" sqref="N115" name="Range2_83"/>
    <protectedRange algorithmName="SHA-512" hashValue="P+ezalXO3WdRjw5TYag8BgCsz0cd12lv5BIMpaBFQ9xtB+UgrABn6Gh4ROYqfPk4sI6+XkVQV6rjit7a4Hr4EA==" saltValue="LfO3T/VH1PW7Fe+dImDlQA==" spinCount="100000" sqref="N116" name="Range2_84"/>
  </protectedRanges>
  <autoFilter ref="A5:N130">
    <filterColumn colId="1" showButton="0"/>
    <filterColumn colId="2" showButton="0"/>
    <filterColumn colId="3" showButton="0"/>
    <filterColumn colId="4" showButton="0"/>
  </autoFilter>
  <mergeCells count="27">
    <mergeCell ref="E113:F113"/>
    <mergeCell ref="B117:F117"/>
    <mergeCell ref="B128:F128"/>
    <mergeCell ref="B130:F130"/>
    <mergeCell ref="E95:F95"/>
    <mergeCell ref="E102:F102"/>
    <mergeCell ref="E107:F107"/>
    <mergeCell ref="E90:F90"/>
    <mergeCell ref="E46:F46"/>
    <mergeCell ref="E53:F53"/>
    <mergeCell ref="E58:F58"/>
    <mergeCell ref="E60:F60"/>
    <mergeCell ref="E63:F63"/>
    <mergeCell ref="E67:F67"/>
    <mergeCell ref="E77:F77"/>
    <mergeCell ref="E80:F80"/>
    <mergeCell ref="E85:F85"/>
    <mergeCell ref="E25:F25"/>
    <mergeCell ref="E29:F29"/>
    <mergeCell ref="E34:F34"/>
    <mergeCell ref="E38:F38"/>
    <mergeCell ref="E42:F42"/>
    <mergeCell ref="B5:F5"/>
    <mergeCell ref="E8:F8"/>
    <mergeCell ref="E11:F11"/>
    <mergeCell ref="E15:F15"/>
    <mergeCell ref="E19:F19"/>
  </mergeCells>
  <dataValidations count="4">
    <dataValidation type="list" allowBlank="1" showInputMessage="1" showErrorMessage="1" sqref="I56">
      <formula1>"A,B,C,D,E"</formula1>
    </dataValidation>
    <dataValidation type="list" allowBlank="1" showInputMessage="1" showErrorMessage="1" sqref="I9 I20:I22 I12 I41 I45 I14 I35:I36 I39 I43 I91 I47">
      <formula1>"Ya,Tidak"</formula1>
    </dataValidation>
    <dataValidation type="list" allowBlank="1" showInputMessage="1" showErrorMessage="1" sqref="I54:I55 I61 I23 I26:I28 I59 I16:I18 I57 I33 I40 I44 I112 I86 I92:I94 I98 I48:I52">
      <formula1>"A,B,C,D"</formula1>
    </dataValidation>
    <dataValidation type="list" allowBlank="1" showInputMessage="1" showErrorMessage="1" sqref="I13 I10 I30:I32 I68 I75 I115 I70 I103">
      <formula1>"A,B,C"</formula1>
    </dataValidation>
  </dataValidations>
  <pageMargins left="0.25" right="0.25" top="0.61" bottom="0.52" header="0.3" footer="0.26"/>
  <pageSetup paperSize="9" scale="85" fitToWidth="0" fitToHeight="0" orientation="landscape" r:id="rId1"/>
  <headerFooter differentFirst="1" scaleWithDoc="0" alignWithMargins="0">
    <oddHeader>&amp;C&amp;"Arial,Regular"&amp;12&amp;P</oddHeader>
  </headerFooter>
  <rowBreaks count="2" manualBreakCount="2">
    <brk id="98" max="16383" man="1"/>
    <brk id="10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3"/>
  <sheetViews>
    <sheetView view="pageBreakPreview" topLeftCell="B1" zoomScale="70" zoomScaleNormal="70" zoomScaleSheetLayoutView="70" workbookViewId="0">
      <selection activeCell="N57" sqref="N57"/>
    </sheetView>
  </sheetViews>
  <sheetFormatPr defaultColWidth="9.140625" defaultRowHeight="15" x14ac:dyDescent="0.25"/>
  <cols>
    <col min="1" max="1" width="4.28515625" style="23" hidden="1" customWidth="1"/>
    <col min="2" max="2" width="3.42578125" style="24" customWidth="1"/>
    <col min="3" max="3" width="4.28515625" style="24" customWidth="1"/>
    <col min="4" max="4" width="4.42578125" style="25" customWidth="1"/>
    <col min="5" max="5" width="3.140625" style="26" customWidth="1"/>
    <col min="6" max="6" width="31" style="27" customWidth="1"/>
    <col min="7" max="7" width="10.85546875" style="62" bestFit="1" customWidth="1"/>
    <col min="8" max="8" width="13.140625" style="23" bestFit="1" customWidth="1"/>
    <col min="9" max="9" width="13.140625" style="110" bestFit="1" customWidth="1"/>
    <col min="10" max="10" width="9.7109375" style="23" bestFit="1" customWidth="1"/>
    <col min="11" max="11" width="8.140625" style="23" bestFit="1" customWidth="1"/>
    <col min="12" max="12" width="43" style="28" hidden="1" customWidth="1"/>
    <col min="13" max="13" width="33.140625" style="28" customWidth="1"/>
    <col min="14" max="14" width="30.85546875" style="124" customWidth="1"/>
    <col min="15" max="16384" width="9.140625" style="23"/>
  </cols>
  <sheetData>
    <row r="1" spans="1:14" s="1" customFormat="1" ht="18.75" x14ac:dyDescent="0.25">
      <c r="A1" s="2">
        <v>1</v>
      </c>
      <c r="B1" s="3" t="s">
        <v>16</v>
      </c>
      <c r="C1" s="4"/>
      <c r="D1" s="5"/>
      <c r="E1" s="6"/>
      <c r="F1" s="7"/>
      <c r="G1" s="50"/>
      <c r="I1" s="101"/>
      <c r="L1" s="8"/>
      <c r="M1" s="8"/>
      <c r="N1" s="111"/>
    </row>
    <row r="2" spans="1:14" s="1" customFormat="1" ht="18.75" x14ac:dyDescent="0.25">
      <c r="A2" s="2"/>
      <c r="B2" s="3" t="s">
        <v>133</v>
      </c>
      <c r="C2" s="4"/>
      <c r="D2" s="5"/>
      <c r="E2" s="6" t="s">
        <v>135</v>
      </c>
      <c r="F2" s="3" t="s">
        <v>319</v>
      </c>
      <c r="G2" s="50"/>
      <c r="I2" s="101"/>
      <c r="L2" s="8"/>
      <c r="M2" s="8"/>
      <c r="N2" s="111"/>
    </row>
    <row r="3" spans="1:14" s="1" customFormat="1" ht="18.75" x14ac:dyDescent="0.25">
      <c r="A3" s="2"/>
      <c r="B3" s="3" t="s">
        <v>134</v>
      </c>
      <c r="C3" s="4"/>
      <c r="D3" s="5"/>
      <c r="E3" s="6" t="s">
        <v>135</v>
      </c>
      <c r="F3" s="70">
        <v>2022</v>
      </c>
      <c r="G3" s="50"/>
      <c r="H3" s="51"/>
      <c r="I3" s="102"/>
      <c r="J3" s="51"/>
      <c r="L3" s="8"/>
      <c r="M3" s="8"/>
      <c r="N3" s="111"/>
    </row>
    <row r="4" spans="1:14" s="1" customFormat="1" x14ac:dyDescent="0.25">
      <c r="A4" s="2">
        <v>2</v>
      </c>
      <c r="B4" s="4"/>
      <c r="C4" s="4"/>
      <c r="D4" s="5"/>
      <c r="E4" s="6"/>
      <c r="F4" s="7"/>
      <c r="G4" s="50"/>
      <c r="I4" s="101"/>
      <c r="J4" s="1">
        <f>J211</f>
        <v>92.335000000000008</v>
      </c>
      <c r="L4" s="8"/>
      <c r="M4" s="8"/>
      <c r="N4" s="111"/>
    </row>
    <row r="5" spans="1:14" s="92" customFormat="1" ht="30" x14ac:dyDescent="0.25">
      <c r="A5" s="100">
        <v>3</v>
      </c>
      <c r="B5" s="169" t="s">
        <v>0</v>
      </c>
      <c r="C5" s="169"/>
      <c r="D5" s="169"/>
      <c r="E5" s="169"/>
      <c r="F5" s="169"/>
      <c r="G5" s="126" t="s">
        <v>313</v>
      </c>
      <c r="H5" s="33" t="s">
        <v>104</v>
      </c>
      <c r="I5" s="127" t="s">
        <v>103</v>
      </c>
      <c r="J5" s="33" t="s">
        <v>105</v>
      </c>
      <c r="K5" s="52" t="s">
        <v>106</v>
      </c>
      <c r="L5" s="52" t="s">
        <v>136</v>
      </c>
      <c r="M5" s="52" t="s">
        <v>300</v>
      </c>
      <c r="N5" s="112" t="s">
        <v>314</v>
      </c>
    </row>
    <row r="6" spans="1:14" s="1" customFormat="1" x14ac:dyDescent="0.25">
      <c r="A6" s="2">
        <v>4</v>
      </c>
      <c r="B6" s="9" t="s">
        <v>1</v>
      </c>
      <c r="C6" s="9" t="s">
        <v>15</v>
      </c>
      <c r="D6" s="10"/>
      <c r="E6" s="11"/>
      <c r="F6" s="12"/>
      <c r="G6" s="53"/>
      <c r="H6" s="87"/>
      <c r="I6" s="113"/>
      <c r="J6" s="38"/>
      <c r="K6" s="53"/>
      <c r="L6" s="53"/>
      <c r="M6" s="87"/>
      <c r="N6" s="113"/>
    </row>
    <row r="7" spans="1:14" s="1" customFormat="1" x14ac:dyDescent="0.25">
      <c r="A7" s="2">
        <v>5</v>
      </c>
      <c r="B7" s="13"/>
      <c r="C7" s="13" t="s">
        <v>2</v>
      </c>
      <c r="D7" s="14" t="s">
        <v>3</v>
      </c>
      <c r="E7" s="15"/>
      <c r="F7" s="16"/>
      <c r="G7" s="128">
        <v>5</v>
      </c>
      <c r="H7" s="81"/>
      <c r="I7" s="114"/>
      <c r="J7" s="45">
        <f>SUM(J8,J13,J20,J27)</f>
        <v>5</v>
      </c>
      <c r="K7" s="54">
        <f>+J7/G7</f>
        <v>1</v>
      </c>
      <c r="L7" s="54"/>
      <c r="M7" s="81"/>
      <c r="N7" s="114"/>
    </row>
    <row r="8" spans="1:14" s="1" customFormat="1" x14ac:dyDescent="0.25">
      <c r="A8" s="2">
        <v>6</v>
      </c>
      <c r="B8" s="17"/>
      <c r="C8" s="17"/>
      <c r="D8" s="18">
        <v>1</v>
      </c>
      <c r="E8" s="170" t="s">
        <v>70</v>
      </c>
      <c r="F8" s="170"/>
      <c r="G8" s="129">
        <v>1</v>
      </c>
      <c r="H8" s="80"/>
      <c r="I8" s="115"/>
      <c r="J8" s="31">
        <f>SUM(J9:J11)/COUNT(J9:J11)*G8</f>
        <v>1</v>
      </c>
      <c r="K8" s="55">
        <f>+J8/G8</f>
        <v>1</v>
      </c>
      <c r="L8" s="55"/>
      <c r="M8" s="80"/>
      <c r="N8" s="115"/>
    </row>
    <row r="9" spans="1:14" s="1" customFormat="1" ht="135" x14ac:dyDescent="0.25">
      <c r="A9" s="2">
        <v>7</v>
      </c>
      <c r="B9" s="19"/>
      <c r="C9" s="19"/>
      <c r="D9" s="20"/>
      <c r="E9" s="21" t="s">
        <v>4</v>
      </c>
      <c r="F9" s="63" t="s">
        <v>117</v>
      </c>
      <c r="G9" s="130"/>
      <c r="H9" s="49" t="s">
        <v>9</v>
      </c>
      <c r="I9" s="103" t="s">
        <v>315</v>
      </c>
      <c r="J9" s="30">
        <f>IF(H9="Y/T",IF(I9="Ya",1,IF(I9="Tidak",0,"Error")),IF(H9="A/B/C",IF(I9="A",1,IF(I9="B",0.5,IF(I9="C",0,"Error"))),IF(H9="A/B/C/D",IF(I9="A",1,IF(I9="B",0.67,IF(I9="C",0.33,IF(I9="D",0,"Error")))),IF(H9="A/B/C/D/E",IF(I9="A",1,IF(I9="B",0.75,IF(I9="C",0.5,IF(I9="D",0.25,IF(I9="E",0,"Error")))))))))</f>
        <v>1</v>
      </c>
      <c r="K9" s="44"/>
      <c r="L9" s="71" t="s">
        <v>137</v>
      </c>
      <c r="M9" s="76" t="s">
        <v>118</v>
      </c>
      <c r="N9" s="148" t="s">
        <v>320</v>
      </c>
    </row>
    <row r="10" spans="1:14" s="1" customFormat="1" ht="45" x14ac:dyDescent="0.25">
      <c r="A10" s="2"/>
      <c r="B10" s="19"/>
      <c r="C10" s="19"/>
      <c r="D10" s="20"/>
      <c r="E10" s="21"/>
      <c r="F10" s="63"/>
      <c r="G10" s="130"/>
      <c r="H10" s="49"/>
      <c r="I10" s="103"/>
      <c r="J10" s="30"/>
      <c r="K10" s="44"/>
      <c r="L10" s="71"/>
      <c r="M10" s="76"/>
      <c r="N10" s="163" t="s">
        <v>402</v>
      </c>
    </row>
    <row r="11" spans="1:14" s="1" customFormat="1" ht="135" x14ac:dyDescent="0.25">
      <c r="A11" s="2">
        <v>10</v>
      </c>
      <c r="B11" s="19"/>
      <c r="C11" s="19"/>
      <c r="D11" s="20"/>
      <c r="E11" s="21" t="s">
        <v>6</v>
      </c>
      <c r="F11" s="63" t="s">
        <v>71</v>
      </c>
      <c r="G11" s="130"/>
      <c r="H11" s="49" t="s">
        <v>5</v>
      </c>
      <c r="I11" s="103" t="s">
        <v>316</v>
      </c>
      <c r="J11" s="30">
        <f>IF(H11="Y/T",IF(I11="Ya",1,IF(I11="Tidak",0,"Error")),IF(H11="A/B/C",IF(I11="A",1,IF(I11="B",0.5,IF(I11="C",0,"Error"))),IF(H11="A/B/C/D",IF(I11="A",1,IF(I11="B",0.67,IF(I11="C",0.33,IF(I11="D",0,"Error")))),IF(H11="A/B/C/D/E",IF(I11="A",1,IF(I11="B",0.75,IF(I11="C",0.5,IF(I11="D",0.25,IF(I11="E",0,"Error")))))))))</f>
        <v>1</v>
      </c>
      <c r="K11" s="44"/>
      <c r="L11" s="71" t="s">
        <v>138</v>
      </c>
      <c r="M11" s="76" t="s">
        <v>228</v>
      </c>
      <c r="N11" s="149" t="s">
        <v>321</v>
      </c>
    </row>
    <row r="12" spans="1:14" s="1" customFormat="1" ht="45" x14ac:dyDescent="0.25">
      <c r="A12" s="2"/>
      <c r="B12" s="19"/>
      <c r="C12" s="19"/>
      <c r="D12" s="20"/>
      <c r="E12" s="21"/>
      <c r="F12" s="63"/>
      <c r="G12" s="130"/>
      <c r="H12" s="49"/>
      <c r="I12" s="103"/>
      <c r="J12" s="30"/>
      <c r="K12" s="44"/>
      <c r="L12" s="71"/>
      <c r="M12" s="76"/>
      <c r="N12" s="163" t="s">
        <v>403</v>
      </c>
    </row>
    <row r="13" spans="1:14" s="1" customFormat="1" x14ac:dyDescent="0.25">
      <c r="A13" s="2">
        <v>12</v>
      </c>
      <c r="B13" s="17"/>
      <c r="C13" s="17"/>
      <c r="D13" s="18">
        <v>2</v>
      </c>
      <c r="E13" s="170" t="s">
        <v>95</v>
      </c>
      <c r="F13" s="170"/>
      <c r="G13" s="129">
        <v>1</v>
      </c>
      <c r="H13" s="31"/>
      <c r="I13" s="109"/>
      <c r="J13" s="31">
        <f>SUM(J14:J18)/COUNT(J14:J18)*G13</f>
        <v>1</v>
      </c>
      <c r="K13" s="55">
        <f>+J13/G13</f>
        <v>1</v>
      </c>
      <c r="L13" s="55"/>
      <c r="M13" s="80"/>
      <c r="N13" s="115"/>
    </row>
    <row r="14" spans="1:14" s="1" customFormat="1" ht="90" x14ac:dyDescent="0.25">
      <c r="A14" s="2">
        <v>13</v>
      </c>
      <c r="B14" s="19"/>
      <c r="C14" s="19"/>
      <c r="D14" s="20"/>
      <c r="E14" s="21" t="s">
        <v>4</v>
      </c>
      <c r="F14" s="64" t="s">
        <v>119</v>
      </c>
      <c r="G14" s="56"/>
      <c r="H14" s="49" t="s">
        <v>9</v>
      </c>
      <c r="I14" s="103" t="s">
        <v>315</v>
      </c>
      <c r="J14" s="30">
        <f>IF(H14="Y/T",IF(I14="Ya",1,IF(I14="Tidak",0,"Error")),IF(H14="A/B/C",IF(I14="A",1,IF(I14="B",0.5,IF(I14="C",0,"Error"))),IF(H14="A/B/C/D",IF(I14="A",1,IF(I14="B",0.67,IF(I14="C",0.33,IF(I14="D",0,"Error")))),IF(H14="A/B/C/D/E",IF(I14="A",1,IF(I14="B",0.75,IF(I14="C",0.5,IF(I14="D",0.25,IF(I14="E",0,"Error")))))))))</f>
        <v>1</v>
      </c>
      <c r="K14" s="44"/>
      <c r="L14" s="71" t="s">
        <v>139</v>
      </c>
      <c r="M14" s="22" t="s">
        <v>301</v>
      </c>
      <c r="N14" s="150" t="s">
        <v>322</v>
      </c>
    </row>
    <row r="15" spans="1:14" s="1" customFormat="1" ht="45" x14ac:dyDescent="0.25">
      <c r="A15" s="2"/>
      <c r="B15" s="19"/>
      <c r="C15" s="19"/>
      <c r="D15" s="20"/>
      <c r="E15" s="21"/>
      <c r="F15" s="64"/>
      <c r="G15" s="56"/>
      <c r="H15" s="49"/>
      <c r="I15" s="103"/>
      <c r="J15" s="30"/>
      <c r="K15" s="44"/>
      <c r="L15" s="71"/>
      <c r="M15" s="22"/>
      <c r="N15" s="164" t="s">
        <v>404</v>
      </c>
    </row>
    <row r="16" spans="1:14" s="1" customFormat="1" ht="180" x14ac:dyDescent="0.25">
      <c r="A16" s="2">
        <v>14</v>
      </c>
      <c r="B16" s="19"/>
      <c r="C16" s="19"/>
      <c r="D16" s="20"/>
      <c r="E16" s="21" t="s">
        <v>6</v>
      </c>
      <c r="F16" s="48" t="s">
        <v>122</v>
      </c>
      <c r="G16" s="56"/>
      <c r="H16" s="49" t="s">
        <v>5</v>
      </c>
      <c r="I16" s="103" t="s">
        <v>316</v>
      </c>
      <c r="J16" s="30">
        <f>IF(H16="Y/T",IF(I16="Ya",1,IF(I16="Tidak",0,"Error")),IF(H16="A/B/C",IF(I16="A",1,IF(I16="B",0.5,IF(I16="C",0,"Error"))),IF(H16="A/B/C/D",IF(I16="A",1,IF(I16="B",0.67,IF(I16="C",0.33,IF(I16="D",0,"Error")))),IF(H16="A/B/C/D/E",IF(I16="A",1,IF(I16="B",0.75,IF(I16="C",0.5,IF(I16="D",0.25,IF(I16="E",0,"Error")))))))))</f>
        <v>1</v>
      </c>
      <c r="K16" s="44"/>
      <c r="L16" s="71" t="s">
        <v>140</v>
      </c>
      <c r="M16" s="76" t="s">
        <v>229</v>
      </c>
      <c r="N16" s="149" t="s">
        <v>323</v>
      </c>
    </row>
    <row r="17" spans="1:14" s="1" customFormat="1" ht="45" x14ac:dyDescent="0.25">
      <c r="A17" s="2"/>
      <c r="B17" s="19"/>
      <c r="C17" s="19"/>
      <c r="D17" s="20"/>
      <c r="E17" s="21"/>
      <c r="F17" s="48"/>
      <c r="G17" s="56"/>
      <c r="H17" s="49"/>
      <c r="I17" s="103"/>
      <c r="J17" s="30"/>
      <c r="K17" s="44"/>
      <c r="L17" s="71"/>
      <c r="M17" s="76"/>
      <c r="N17" s="163" t="s">
        <v>405</v>
      </c>
    </row>
    <row r="18" spans="1:14" s="1" customFormat="1" ht="75" x14ac:dyDescent="0.25">
      <c r="A18" s="2">
        <v>15</v>
      </c>
      <c r="B18" s="19"/>
      <c r="C18" s="19"/>
      <c r="D18" s="20"/>
      <c r="E18" s="21" t="s">
        <v>8</v>
      </c>
      <c r="F18" s="64" t="s">
        <v>121</v>
      </c>
      <c r="G18" s="56"/>
      <c r="H18" s="49" t="s">
        <v>9</v>
      </c>
      <c r="I18" s="103" t="s">
        <v>315</v>
      </c>
      <c r="J18" s="30">
        <f>IF(H18="Y/T",IF(I18="Ya",1,IF(I18="Tidak",0,"Error")),IF(H18="A/B/C",IF(I18="A",1,IF(I18="B",0.5,IF(I18="C",0,"Error"))),IF(H18="A/B/C/D",IF(I18="A",1,IF(I18="B",0.67,IF(I18="C",0.33,IF(I18="D",0,"Error")))),IF(H18="A/B/C/D/E",IF(I18="A",1,IF(I18="B",0.75,IF(I18="C",0.5,IF(I18="D",0.25,IF(I18="E",0,"Error")))))))))</f>
        <v>1</v>
      </c>
      <c r="K18" s="44"/>
      <c r="L18" s="71" t="s">
        <v>141</v>
      </c>
      <c r="M18" s="32" t="s">
        <v>123</v>
      </c>
      <c r="N18" s="151" t="s">
        <v>324</v>
      </c>
    </row>
    <row r="19" spans="1:14" s="1" customFormat="1" ht="45" x14ac:dyDescent="0.25">
      <c r="A19" s="2"/>
      <c r="B19" s="19"/>
      <c r="C19" s="19"/>
      <c r="D19" s="20"/>
      <c r="E19" s="21"/>
      <c r="F19" s="64"/>
      <c r="G19" s="56"/>
      <c r="H19" s="49"/>
      <c r="I19" s="103"/>
      <c r="J19" s="30"/>
      <c r="K19" s="44"/>
      <c r="L19" s="71"/>
      <c r="M19" s="32"/>
      <c r="N19" s="163" t="s">
        <v>406</v>
      </c>
    </row>
    <row r="20" spans="1:14" s="1" customFormat="1" x14ac:dyDescent="0.25">
      <c r="A20" s="2"/>
      <c r="B20" s="17"/>
      <c r="C20" s="17"/>
      <c r="D20" s="18">
        <v>3</v>
      </c>
      <c r="E20" s="170" t="s">
        <v>66</v>
      </c>
      <c r="F20" s="170"/>
      <c r="G20" s="129">
        <v>2</v>
      </c>
      <c r="H20" s="31"/>
      <c r="I20" s="109"/>
      <c r="J20" s="31">
        <f>SUM(J21:J25)/COUNT(J21:J25)*G20</f>
        <v>2</v>
      </c>
      <c r="K20" s="55">
        <f>+J20/G20</f>
        <v>1</v>
      </c>
      <c r="L20" s="55"/>
      <c r="M20" s="80"/>
      <c r="N20" s="115"/>
    </row>
    <row r="21" spans="1:14" s="1" customFormat="1" ht="180" x14ac:dyDescent="0.25">
      <c r="A21" s="2"/>
      <c r="B21" s="19"/>
      <c r="C21" s="19"/>
      <c r="D21" s="20"/>
      <c r="E21" s="21" t="s">
        <v>4</v>
      </c>
      <c r="F21" s="73" t="s">
        <v>67</v>
      </c>
      <c r="G21" s="56"/>
      <c r="H21" s="30" t="s">
        <v>12</v>
      </c>
      <c r="I21" s="103" t="s">
        <v>316</v>
      </c>
      <c r="J21" s="30">
        <f>IF(H21="Y/T",IF(I21="Ya",1,IF(I21="Tidak",0,"Error")),IF(H21="A/B/C",IF(I21="A",1,IF(I21="B",0.5,IF(I21="C",0,"Error"))),IF(H21="A/B/C/D",IF(I21="A",1,IF(I21="B",0.67,IF(I21="C",0.33,IF(I21="D",0,"Error")))),IF(H21="A/B/C/D/E",IF(I21="A",1,IF(I21="B",0.75,IF(I21="C",0.5,IF(I21="D",0.25,IF(I21="E",0,"Error")))))))))</f>
        <v>1</v>
      </c>
      <c r="K21" s="44"/>
      <c r="L21" s="71" t="s">
        <v>142</v>
      </c>
      <c r="M21" s="76" t="s">
        <v>230</v>
      </c>
      <c r="N21" s="149" t="s">
        <v>325</v>
      </c>
    </row>
    <row r="22" spans="1:14" s="1" customFormat="1" ht="45" x14ac:dyDescent="0.25">
      <c r="A22" s="2"/>
      <c r="B22" s="19"/>
      <c r="C22" s="19"/>
      <c r="D22" s="20"/>
      <c r="E22" s="21"/>
      <c r="F22" s="73"/>
      <c r="G22" s="56"/>
      <c r="H22" s="30"/>
      <c r="I22" s="103"/>
      <c r="J22" s="30"/>
      <c r="K22" s="44"/>
      <c r="L22" s="71"/>
      <c r="M22" s="76"/>
      <c r="N22" s="163" t="s">
        <v>407</v>
      </c>
    </row>
    <row r="23" spans="1:14" s="1" customFormat="1" ht="240" x14ac:dyDescent="0.25">
      <c r="A23" s="2"/>
      <c r="B23" s="19"/>
      <c r="C23" s="19"/>
      <c r="D23" s="20"/>
      <c r="E23" s="21" t="s">
        <v>6</v>
      </c>
      <c r="F23" s="64" t="s">
        <v>78</v>
      </c>
      <c r="G23" s="56"/>
      <c r="H23" s="30" t="s">
        <v>12</v>
      </c>
      <c r="I23" s="103" t="s">
        <v>316</v>
      </c>
      <c r="J23" s="30">
        <f>IF(H23="Y/T",IF(I23="Ya",1,IF(I23="Tidak",0,"Error")),IF(H23="A/B/C",IF(I23="A",1,IF(I23="B",0.5,IF(I23="C",0,"Error"))),IF(H23="A/B/C/D",IF(I23="A",1,IF(I23="B",0.67,IF(I23="C",0.33,IF(I23="D",0,"Error")))),IF(H23="A/B/C/D/E",IF(I23="A",1,IF(I23="B",0.75,IF(I23="C",0.5,IF(I23="D",0.25,IF(I23="E",0,"Error")))))))))</f>
        <v>1</v>
      </c>
      <c r="K23" s="44"/>
      <c r="L23" s="71" t="s">
        <v>143</v>
      </c>
      <c r="M23" s="89" t="s">
        <v>231</v>
      </c>
      <c r="N23" s="149" t="s">
        <v>326</v>
      </c>
    </row>
    <row r="24" spans="1:14" s="1" customFormat="1" ht="60" x14ac:dyDescent="0.25">
      <c r="A24" s="2"/>
      <c r="B24" s="19"/>
      <c r="C24" s="19"/>
      <c r="D24" s="20"/>
      <c r="E24" s="21"/>
      <c r="F24" s="64"/>
      <c r="G24" s="56"/>
      <c r="H24" s="30"/>
      <c r="I24" s="103"/>
      <c r="J24" s="30"/>
      <c r="K24" s="44"/>
      <c r="L24" s="71"/>
      <c r="M24" s="89"/>
      <c r="N24" s="163" t="s">
        <v>408</v>
      </c>
    </row>
    <row r="25" spans="1:14" s="1" customFormat="1" ht="285" x14ac:dyDescent="0.25">
      <c r="A25" s="2"/>
      <c r="B25" s="19"/>
      <c r="C25" s="19"/>
      <c r="D25" s="20"/>
      <c r="E25" s="21" t="s">
        <v>8</v>
      </c>
      <c r="F25" s="63" t="s">
        <v>72</v>
      </c>
      <c r="G25" s="56"/>
      <c r="H25" s="30" t="s">
        <v>12</v>
      </c>
      <c r="I25" s="103" t="s">
        <v>316</v>
      </c>
      <c r="J25" s="30">
        <f>IF(H25="Y/T",IF(I25="Ya",1,IF(I25="Tidak",0,"Error")),IF(H25="A/B/C",IF(I25="A",1,IF(I25="B",0.5,IF(I25="C",0,"Error"))),IF(H25="A/B/C/D",IF(I25="A",1,IF(I25="B",0.67,IF(I25="C",0.33,IF(I25="D",0,"Error")))),IF(H25="A/B/C/D/E",IF(I25="A",1,IF(I25="B",0.75,IF(I25="C",0.5,IF(I25="D",0.25,IF(I25="E",0,"Error")))))))))</f>
        <v>1</v>
      </c>
      <c r="K25" s="44"/>
      <c r="L25" s="71" t="s">
        <v>144</v>
      </c>
      <c r="M25" s="76" t="s">
        <v>232</v>
      </c>
      <c r="N25" s="152" t="s">
        <v>327</v>
      </c>
    </row>
    <row r="26" spans="1:14" s="1" customFormat="1" ht="45" x14ac:dyDescent="0.25">
      <c r="A26" s="2"/>
      <c r="B26" s="19"/>
      <c r="C26" s="19"/>
      <c r="D26" s="20"/>
      <c r="E26" s="21"/>
      <c r="F26" s="63"/>
      <c r="G26" s="56"/>
      <c r="H26" s="30"/>
      <c r="I26" s="103"/>
      <c r="J26" s="30"/>
      <c r="K26" s="44"/>
      <c r="L26" s="71"/>
      <c r="M26" s="76"/>
      <c r="N26" s="164" t="s">
        <v>409</v>
      </c>
    </row>
    <row r="27" spans="1:14" s="1" customFormat="1" x14ac:dyDescent="0.25">
      <c r="A27" s="2">
        <v>24</v>
      </c>
      <c r="B27" s="17"/>
      <c r="C27" s="17"/>
      <c r="D27" s="18">
        <v>4</v>
      </c>
      <c r="E27" s="170" t="s">
        <v>73</v>
      </c>
      <c r="F27" s="170"/>
      <c r="G27" s="129">
        <v>1</v>
      </c>
      <c r="H27" s="31"/>
      <c r="I27" s="109"/>
      <c r="J27" s="31">
        <f>SUM(J28:J34)/COUNT(J28:J34)*G27</f>
        <v>1</v>
      </c>
      <c r="K27" s="55">
        <f>+J27/G27</f>
        <v>1</v>
      </c>
      <c r="L27" s="55"/>
      <c r="M27" s="80"/>
      <c r="N27" s="115"/>
    </row>
    <row r="28" spans="1:14" s="1" customFormat="1" ht="105" x14ac:dyDescent="0.25">
      <c r="A28" s="2">
        <v>25</v>
      </c>
      <c r="B28" s="19"/>
      <c r="C28" s="19"/>
      <c r="D28" s="20"/>
      <c r="E28" s="21" t="s">
        <v>4</v>
      </c>
      <c r="F28" s="68" t="s">
        <v>124</v>
      </c>
      <c r="G28" s="56"/>
      <c r="H28" s="49" t="s">
        <v>9</v>
      </c>
      <c r="I28" s="103" t="s">
        <v>315</v>
      </c>
      <c r="J28" s="30">
        <f>IF(H28="Y/T",IF(I28="Ya",1,IF(I28="Tidak",0,"Error")),IF(H28="A/B/C",IF(I28="A",1,IF(I28="B",0.5,IF(I28="C",0,"Error"))),IF(H28="A/B/C/D",IF(I28="A",1,IF(I28="B",0.67,IF(I28="C",0.33,IF(I28="D",0,"Error")))),IF(H28="A/B/C/D/E",IF(I28="A",1,IF(I28="B",0.75,IF(I28="C",0.5,IF(I28="D",0.25,IF(I28="E",0,"Error")))))))))</f>
        <v>1</v>
      </c>
      <c r="K28" s="44"/>
      <c r="L28" s="71" t="s">
        <v>145</v>
      </c>
      <c r="M28" s="22" t="s">
        <v>233</v>
      </c>
      <c r="N28" s="150" t="s">
        <v>328</v>
      </c>
    </row>
    <row r="29" spans="1:14" s="1" customFormat="1" ht="45" x14ac:dyDescent="0.25">
      <c r="A29" s="2"/>
      <c r="B29" s="19"/>
      <c r="C29" s="19"/>
      <c r="D29" s="20"/>
      <c r="E29" s="21"/>
      <c r="F29" s="68"/>
      <c r="G29" s="56"/>
      <c r="H29" s="49"/>
      <c r="I29" s="103"/>
      <c r="J29" s="30"/>
      <c r="K29" s="44"/>
      <c r="L29" s="71"/>
      <c r="M29" s="22"/>
      <c r="N29" s="164" t="s">
        <v>410</v>
      </c>
    </row>
    <row r="30" spans="1:14" s="1" customFormat="1" ht="135" x14ac:dyDescent="0.25">
      <c r="A30" s="2"/>
      <c r="B30" s="19"/>
      <c r="C30" s="19"/>
      <c r="D30" s="20"/>
      <c r="E30" s="21" t="s">
        <v>6</v>
      </c>
      <c r="F30" s="63" t="s">
        <v>74</v>
      </c>
      <c r="G30" s="56"/>
      <c r="H30" s="49" t="s">
        <v>9</v>
      </c>
      <c r="I30" s="103" t="s">
        <v>315</v>
      </c>
      <c r="J30" s="30">
        <f>IF(H30="Y/T",IF(I30="Ya",1,IF(I30="Tidak",0,"Error")),IF(H30="A/B/C",IF(I30="A",1,IF(I30="B",0.5,IF(I30="C",0,"Error"))),IF(H30="A/B/C/D",IF(I30="A",1,IF(I30="B",0.67,IF(I30="C",0.33,IF(I30="D",0,"Error")))),IF(H30="A/B/C/D/E",IF(I30="A",1,IF(I30="B",0.75,IF(I30="C",0.5,IF(I30="D",0.25,IF(I30="E",0,"Error")))))))))</f>
        <v>1</v>
      </c>
      <c r="K30" s="44"/>
      <c r="L30" s="71" t="s">
        <v>146</v>
      </c>
      <c r="M30" s="22" t="s">
        <v>125</v>
      </c>
      <c r="N30" s="150" t="s">
        <v>329</v>
      </c>
    </row>
    <row r="31" spans="1:14" s="1" customFormat="1" ht="60" x14ac:dyDescent="0.25">
      <c r="A31" s="2"/>
      <c r="B31" s="19"/>
      <c r="C31" s="19"/>
      <c r="D31" s="20"/>
      <c r="E31" s="21"/>
      <c r="F31" s="63"/>
      <c r="G31" s="56"/>
      <c r="H31" s="49"/>
      <c r="I31" s="103"/>
      <c r="J31" s="30"/>
      <c r="K31" s="44"/>
      <c r="L31" s="71"/>
      <c r="M31" s="22"/>
      <c r="N31" s="164" t="s">
        <v>411</v>
      </c>
    </row>
    <row r="32" spans="1:14" s="1" customFormat="1" ht="135" x14ac:dyDescent="0.25">
      <c r="A32" s="2"/>
      <c r="B32" s="19"/>
      <c r="C32" s="19"/>
      <c r="D32" s="20"/>
      <c r="E32" s="21" t="s">
        <v>8</v>
      </c>
      <c r="F32" s="63" t="s">
        <v>77</v>
      </c>
      <c r="G32" s="56"/>
      <c r="H32" s="49" t="s">
        <v>9</v>
      </c>
      <c r="I32" s="103" t="s">
        <v>315</v>
      </c>
      <c r="J32" s="30">
        <f>IF(H32="Y/T",IF(I32="Ya",1,IF(I32="Tidak",0,"Error")),IF(H32="A/B/C",IF(I32="A",1,IF(I32="B",0.5,IF(I32="C",0,"Error"))),IF(H32="A/B/C/D",IF(I32="A",1,IF(I32="B",0.67,IF(I32="C",0.33,IF(I32="D",0,"Error")))),IF(H32="A/B/C/D/E",IF(I32="A",1,IF(I32="B",0.75,IF(I32="C",0.5,IF(I32="D",0.25,IF(I32="E",0,"Error")))))))))</f>
        <v>1</v>
      </c>
      <c r="K32" s="44"/>
      <c r="L32" s="71" t="s">
        <v>147</v>
      </c>
      <c r="M32" s="22" t="s">
        <v>127</v>
      </c>
      <c r="N32" s="150" t="s">
        <v>330</v>
      </c>
    </row>
    <row r="33" spans="1:14" s="1" customFormat="1" ht="45" x14ac:dyDescent="0.25">
      <c r="A33" s="2"/>
      <c r="B33" s="19"/>
      <c r="C33" s="19"/>
      <c r="D33" s="20"/>
      <c r="E33" s="21"/>
      <c r="F33" s="63"/>
      <c r="G33" s="56"/>
      <c r="H33" s="49"/>
      <c r="I33" s="103"/>
      <c r="J33" s="30"/>
      <c r="K33" s="44"/>
      <c r="L33" s="71"/>
      <c r="M33" s="22"/>
      <c r="N33" s="164" t="s">
        <v>412</v>
      </c>
    </row>
    <row r="34" spans="1:14" s="1" customFormat="1" ht="210" x14ac:dyDescent="0.25">
      <c r="A34" s="2"/>
      <c r="B34" s="19"/>
      <c r="C34" s="19"/>
      <c r="D34" s="20"/>
      <c r="E34" s="21" t="s">
        <v>10</v>
      </c>
      <c r="F34" s="48" t="s">
        <v>126</v>
      </c>
      <c r="G34" s="56"/>
      <c r="H34" s="30" t="s">
        <v>12</v>
      </c>
      <c r="I34" s="103" t="s">
        <v>316</v>
      </c>
      <c r="J34" s="30">
        <f>IF(H34="Y/T",IF(I34="Ya",1,IF(I34="Tidak",0,"Error")),IF(H34="A/B/C",IF(I34="A",1,IF(I34="B",0.5,IF(I34="C",0,"Error"))),IF(H34="A/B/C/D",IF(I34="A",1,IF(I34="B",0.67,IF(I34="C",0.33,IF(I34="D",0,"Error")))),IF(H34="A/B/C/D/E",IF(I34="A",1,IF(I34="B",0.75,IF(I34="C",0.5,IF(I34="D",0.25,IF(I34="E",0,"Error")))))))))</f>
        <v>1</v>
      </c>
      <c r="K34" s="44"/>
      <c r="L34" s="71" t="s">
        <v>148</v>
      </c>
      <c r="M34" s="78" t="s">
        <v>302</v>
      </c>
      <c r="N34" s="152" t="s">
        <v>331</v>
      </c>
    </row>
    <row r="35" spans="1:14" s="1" customFormat="1" ht="45" x14ac:dyDescent="0.25">
      <c r="A35" s="2"/>
      <c r="B35" s="19"/>
      <c r="C35" s="19"/>
      <c r="D35" s="20"/>
      <c r="E35" s="21"/>
      <c r="F35" s="48"/>
      <c r="G35" s="56"/>
      <c r="H35" s="30"/>
      <c r="I35" s="103"/>
      <c r="J35" s="30"/>
      <c r="K35" s="44"/>
      <c r="L35" s="71"/>
      <c r="M35" s="78"/>
      <c r="N35" s="164" t="s">
        <v>413</v>
      </c>
    </row>
    <row r="36" spans="1:14" s="1" customFormat="1" x14ac:dyDescent="0.25">
      <c r="A36" s="2">
        <v>36</v>
      </c>
      <c r="B36" s="13"/>
      <c r="C36" s="13" t="s">
        <v>33</v>
      </c>
      <c r="D36" s="14" t="s">
        <v>18</v>
      </c>
      <c r="E36" s="15"/>
      <c r="F36" s="16"/>
      <c r="G36" s="128">
        <v>5</v>
      </c>
      <c r="H36" s="45"/>
      <c r="I36" s="104"/>
      <c r="J36" s="45">
        <f>SUM(J37,J44,J53)</f>
        <v>4.835</v>
      </c>
      <c r="K36" s="54">
        <f>+J36/G36</f>
        <v>0.96699999999999997</v>
      </c>
      <c r="L36" s="54"/>
      <c r="M36" s="81"/>
      <c r="N36" s="114"/>
    </row>
    <row r="37" spans="1:14" s="1" customFormat="1" x14ac:dyDescent="0.25">
      <c r="A37" s="2">
        <v>58</v>
      </c>
      <c r="B37" s="17"/>
      <c r="C37" s="17"/>
      <c r="D37" s="18">
        <v>1</v>
      </c>
      <c r="E37" s="170" t="s">
        <v>96</v>
      </c>
      <c r="F37" s="170"/>
      <c r="G37" s="129">
        <v>1.5</v>
      </c>
      <c r="H37" s="31"/>
      <c r="I37" s="109"/>
      <c r="J37" s="31">
        <f>SUM(J38:J42)/COUNT(J38:J42)*G37</f>
        <v>1.335</v>
      </c>
      <c r="K37" s="55">
        <f>+J37/G37</f>
        <v>0.89</v>
      </c>
      <c r="L37" s="55"/>
      <c r="M37" s="80"/>
      <c r="N37" s="115"/>
    </row>
    <row r="38" spans="1:14" s="1" customFormat="1" ht="150" x14ac:dyDescent="0.25">
      <c r="A38" s="2">
        <v>59</v>
      </c>
      <c r="B38" s="19"/>
      <c r="C38" s="19"/>
      <c r="D38" s="20"/>
      <c r="E38" s="21" t="s">
        <v>4</v>
      </c>
      <c r="F38" s="35" t="s">
        <v>19</v>
      </c>
      <c r="G38" s="56"/>
      <c r="H38" s="30" t="s">
        <v>12</v>
      </c>
      <c r="I38" s="103" t="s">
        <v>394</v>
      </c>
      <c r="J38" s="30">
        <f>IF(H38="Y/T",IF(I38="Ya",1,IF(I38="Tidak",0,"Error")),IF(H38="A/B/C",IF(I38="A",1,IF(I38="B",0.5,IF(I38="C",0,"Error"))),IF(H38="A/B/C/D",IF(I38="A",1,IF(I38="B",0.67,IF(I38="C",0.33,IF(I38="D",0,"Error")))),IF(H38="A/B/C/D/E",IF(I38="A",1,IF(I38="B",0.75,IF(I38="C",0.5,IF(I38="D",0.25,IF(I38="E",0,"Error")))))))))</f>
        <v>0.67</v>
      </c>
      <c r="K38" s="44"/>
      <c r="L38" s="71" t="s">
        <v>149</v>
      </c>
      <c r="M38" s="78" t="s">
        <v>303</v>
      </c>
      <c r="N38" s="152" t="s">
        <v>332</v>
      </c>
    </row>
    <row r="39" spans="1:14" s="1" customFormat="1" ht="45" x14ac:dyDescent="0.25">
      <c r="A39" s="2"/>
      <c r="B39" s="19"/>
      <c r="C39" s="19"/>
      <c r="D39" s="20"/>
      <c r="E39" s="21"/>
      <c r="F39" s="35"/>
      <c r="G39" s="56"/>
      <c r="H39" s="30"/>
      <c r="I39" s="103"/>
      <c r="J39" s="30"/>
      <c r="K39" s="44"/>
      <c r="L39" s="71"/>
      <c r="M39" s="78"/>
      <c r="N39" s="164" t="s">
        <v>414</v>
      </c>
    </row>
    <row r="40" spans="1:14" s="1" customFormat="1" ht="165" x14ac:dyDescent="0.25">
      <c r="A40" s="2">
        <v>60</v>
      </c>
      <c r="B40" s="19"/>
      <c r="C40" s="19"/>
      <c r="D40" s="20"/>
      <c r="E40" s="21" t="s">
        <v>6</v>
      </c>
      <c r="F40" s="35" t="s">
        <v>20</v>
      </c>
      <c r="G40" s="56"/>
      <c r="H40" s="30" t="s">
        <v>12</v>
      </c>
      <c r="I40" s="103" t="s">
        <v>316</v>
      </c>
      <c r="J40" s="30">
        <f>IF(H40="A/B/C/D",IF(I38="D",0,IF(I40="A",1,IF(I38="D",0,IF(I40="B",0.67,IF(I38="D",0,IF(I40="C",0.33,IF(I38="D",0,IF(I40="D",0,"Error")))))))))</f>
        <v>1</v>
      </c>
      <c r="K40" s="44"/>
      <c r="L40" s="71" t="s">
        <v>150</v>
      </c>
      <c r="M40" s="78" t="s">
        <v>304</v>
      </c>
      <c r="N40" s="153" t="s">
        <v>333</v>
      </c>
    </row>
    <row r="41" spans="1:14" s="1" customFormat="1" ht="45" x14ac:dyDescent="0.25">
      <c r="A41" s="2"/>
      <c r="B41" s="19"/>
      <c r="C41" s="19"/>
      <c r="D41" s="20"/>
      <c r="E41" s="21"/>
      <c r="F41" s="35"/>
      <c r="G41" s="56"/>
      <c r="H41" s="30"/>
      <c r="I41" s="103"/>
      <c r="J41" s="30"/>
      <c r="K41" s="44"/>
      <c r="L41" s="71"/>
      <c r="M41" s="78"/>
      <c r="N41" s="165" t="s">
        <v>415</v>
      </c>
    </row>
    <row r="42" spans="1:14" s="1" customFormat="1" ht="195" x14ac:dyDescent="0.25">
      <c r="A42" s="2">
        <v>61</v>
      </c>
      <c r="B42" s="19"/>
      <c r="C42" s="19"/>
      <c r="D42" s="20"/>
      <c r="E42" s="21" t="s">
        <v>8</v>
      </c>
      <c r="F42" s="35" t="s">
        <v>21</v>
      </c>
      <c r="G42" s="56"/>
      <c r="H42" s="30" t="s">
        <v>12</v>
      </c>
      <c r="I42" s="103" t="s">
        <v>316</v>
      </c>
      <c r="J42" s="30">
        <f>IF(H42="A/B/C/D",IF(J40=0,0,IF(I42="A",1,IF(J40=0,0,IF(I42="B",0.67,IF(J40=0,0,IF(I42="C",0.33,IF(J40=0,0,IF(I42="D",0,"Error")))))))))</f>
        <v>1</v>
      </c>
      <c r="K42" s="44"/>
      <c r="L42" s="71" t="s">
        <v>151</v>
      </c>
      <c r="M42" s="78" t="s">
        <v>305</v>
      </c>
      <c r="N42" s="154" t="s">
        <v>334</v>
      </c>
    </row>
    <row r="43" spans="1:14" s="1" customFormat="1" ht="45" x14ac:dyDescent="0.25">
      <c r="A43" s="2"/>
      <c r="B43" s="19"/>
      <c r="C43" s="19"/>
      <c r="D43" s="20"/>
      <c r="E43" s="21"/>
      <c r="F43" s="35"/>
      <c r="G43" s="56"/>
      <c r="H43" s="30"/>
      <c r="I43" s="103"/>
      <c r="J43" s="30"/>
      <c r="K43" s="44"/>
      <c r="L43" s="71"/>
      <c r="M43" s="78"/>
      <c r="N43" s="166" t="s">
        <v>416</v>
      </c>
    </row>
    <row r="44" spans="1:14" s="1" customFormat="1" x14ac:dyDescent="0.25">
      <c r="A44" s="2">
        <v>64</v>
      </c>
      <c r="B44" s="17"/>
      <c r="C44" s="17"/>
      <c r="D44" s="18">
        <v>2</v>
      </c>
      <c r="E44" s="170" t="s">
        <v>312</v>
      </c>
      <c r="F44" s="170"/>
      <c r="G44" s="129">
        <v>2</v>
      </c>
      <c r="H44" s="31"/>
      <c r="I44" s="109"/>
      <c r="J44" s="31">
        <f>SUM(J45:J51)/COUNT(J45:J51)*G44</f>
        <v>2</v>
      </c>
      <c r="K44" s="55">
        <f>+J44/G44</f>
        <v>1</v>
      </c>
      <c r="L44" s="55"/>
      <c r="M44" s="80"/>
      <c r="N44" s="115"/>
    </row>
    <row r="45" spans="1:14" s="1" customFormat="1" ht="165" x14ac:dyDescent="0.25">
      <c r="A45" s="2">
        <v>65</v>
      </c>
      <c r="B45" s="19"/>
      <c r="C45" s="19"/>
      <c r="D45" s="20"/>
      <c r="E45" s="21" t="s">
        <v>4</v>
      </c>
      <c r="F45" s="75" t="s">
        <v>216</v>
      </c>
      <c r="G45" s="56"/>
      <c r="H45" s="74" t="s">
        <v>5</v>
      </c>
      <c r="I45" s="103" t="s">
        <v>316</v>
      </c>
      <c r="J45" s="30">
        <f>IF(H45="Y/T",IF(I45="Ya",1,IF(I45="Tidak",0,"Error")),IF(H45="A/B/C",IF(I45="A",1,IF(I45="B",0.5,IF(I45="C",0,"Error"))),IF(H45="A/B/C/D",IF(I45="A",1,IF(I45="B",0.67,IF(I45="C",0.33,IF(I45="D",0,"Error")))),IF(H45="A/B/C/D/E",IF(I45="A",1,IF(I45="B",0.75,IF(I45="C",0.5,IF(I45="D",0.25,IF(I45="E",0,"Error")))))))))</f>
        <v>1</v>
      </c>
      <c r="K45" s="44"/>
      <c r="L45" s="71" t="s">
        <v>172</v>
      </c>
      <c r="M45" s="76" t="s">
        <v>234</v>
      </c>
      <c r="N45" s="154" t="s">
        <v>335</v>
      </c>
    </row>
    <row r="46" spans="1:14" s="1" customFormat="1" ht="45" x14ac:dyDescent="0.25">
      <c r="A46" s="2"/>
      <c r="B46" s="19"/>
      <c r="C46" s="19"/>
      <c r="D46" s="20"/>
      <c r="E46" s="21"/>
      <c r="F46" s="75"/>
      <c r="G46" s="56"/>
      <c r="H46" s="74"/>
      <c r="I46" s="103"/>
      <c r="J46" s="30"/>
      <c r="K46" s="44"/>
      <c r="L46" s="71"/>
      <c r="M46" s="76"/>
      <c r="N46" s="166" t="s">
        <v>417</v>
      </c>
    </row>
    <row r="47" spans="1:14" s="1" customFormat="1" ht="180" x14ac:dyDescent="0.25">
      <c r="A47" s="2">
        <v>66</v>
      </c>
      <c r="B47" s="19"/>
      <c r="C47" s="19"/>
      <c r="D47" s="20"/>
      <c r="E47" s="21" t="s">
        <v>6</v>
      </c>
      <c r="F47" s="75" t="s">
        <v>217</v>
      </c>
      <c r="G47" s="56"/>
      <c r="H47" s="74" t="s">
        <v>5</v>
      </c>
      <c r="I47" s="103" t="s">
        <v>316</v>
      </c>
      <c r="J47" s="30">
        <f t="shared" ref="J47" si="0">IF(H47="Y/T",IF(I47="Ya",1,IF(I47="Tidak",0,"Error")),IF(H47="A/B/C",IF(I47="A",1,IF(I47="B",0.5,IF(I47="C",0,"Error"))),IF(H47="A/B/C/D",IF(I47="A",1,IF(I47="B",0.67,IF(I47="C",0.33,IF(I47="D",0,"Error")))),IF(H47="A/B/C/D/E",IF(I47="A",1,IF(I47="B",0.75,IF(I47="C",0.5,IF(I47="D",0.25,IF(I47="E",0,"Error")))))))))</f>
        <v>1</v>
      </c>
      <c r="K47" s="44"/>
      <c r="L47" s="71" t="s">
        <v>152</v>
      </c>
      <c r="M47" s="76" t="s">
        <v>235</v>
      </c>
      <c r="N47" s="152" t="s">
        <v>336</v>
      </c>
    </row>
    <row r="48" spans="1:14" s="1" customFormat="1" ht="45" x14ac:dyDescent="0.25">
      <c r="A48" s="2"/>
      <c r="B48" s="19"/>
      <c r="C48" s="19"/>
      <c r="D48" s="20"/>
      <c r="E48" s="21"/>
      <c r="F48" s="75"/>
      <c r="G48" s="56"/>
      <c r="H48" s="74"/>
      <c r="I48" s="103"/>
      <c r="J48" s="30"/>
      <c r="K48" s="44"/>
      <c r="L48" s="71"/>
      <c r="M48" s="76"/>
      <c r="N48" s="164" t="s">
        <v>418</v>
      </c>
    </row>
    <row r="49" spans="1:14" s="1" customFormat="1" ht="165" x14ac:dyDescent="0.25">
      <c r="A49" s="2">
        <v>67</v>
      </c>
      <c r="B49" s="19"/>
      <c r="C49" s="19"/>
      <c r="D49" s="20"/>
      <c r="E49" s="21" t="s">
        <v>8</v>
      </c>
      <c r="F49" s="75" t="s">
        <v>218</v>
      </c>
      <c r="G49" s="56"/>
      <c r="H49" s="74" t="s">
        <v>5</v>
      </c>
      <c r="I49" s="103" t="s">
        <v>316</v>
      </c>
      <c r="J49" s="30">
        <f>IF(H49="Y/T",IF(I49="Ya",1,IF(I49="Tidak",0,"Error")),IF(H49="A/B/C",IF(I49="A",1,IF(I49="B",0.5,IF(I49="C",0,"Error"))),IF(H49="A/B/C/D",IF(I49="A",1,IF(I49="B",0.67,IF(I49="C",0.33,IF(I49="D",0,"Error")))),IF(H49="A/B/C/D/E",IF(I49="A",1,IF(I49="B",0.75,IF(I49="C",0.5,IF(I49="D",0.25,IF(I49="E",0,"Error")))))))))</f>
        <v>1</v>
      </c>
      <c r="K49" s="44"/>
      <c r="L49" s="71" t="s">
        <v>153</v>
      </c>
      <c r="M49" s="89" t="s">
        <v>236</v>
      </c>
      <c r="N49" s="152" t="s">
        <v>337</v>
      </c>
    </row>
    <row r="50" spans="1:14" s="1" customFormat="1" ht="45" x14ac:dyDescent="0.25">
      <c r="A50" s="2"/>
      <c r="B50" s="19"/>
      <c r="C50" s="19"/>
      <c r="D50" s="20"/>
      <c r="E50" s="21"/>
      <c r="F50" s="75"/>
      <c r="G50" s="56"/>
      <c r="H50" s="74"/>
      <c r="I50" s="103"/>
      <c r="J50" s="30"/>
      <c r="K50" s="44"/>
      <c r="L50" s="71"/>
      <c r="M50" s="89"/>
      <c r="N50" s="164" t="s">
        <v>419</v>
      </c>
    </row>
    <row r="51" spans="1:14" s="1" customFormat="1" ht="409.5" x14ac:dyDescent="0.25">
      <c r="A51" s="2"/>
      <c r="B51" s="19"/>
      <c r="C51" s="19"/>
      <c r="D51" s="20"/>
      <c r="E51" s="21" t="s">
        <v>210</v>
      </c>
      <c r="F51" s="75" t="s">
        <v>219</v>
      </c>
      <c r="G51" s="130"/>
      <c r="H51" s="74" t="s">
        <v>12</v>
      </c>
      <c r="I51" s="103" t="s">
        <v>316</v>
      </c>
      <c r="J51" s="30">
        <f>IF(H51="Y/T",IF(I51="Ya",1,IF(I51="Tidak",0,"Error")),IF(H51="A/B/C",IF(I51="A",1,IF(I51="B",0.5,IF(I51="C",0,"Error"))),IF(H51="A/B/C/D",IF(I51="A",1,IF(I51="B",0.67,IF(I51="C",0.33,IF(I51="D",0,"Error")))),IF(H51="A/B/C/D/E",IF(I51="A",1,IF(I51="B",0.75,IF(I51="C",0.5,IF(I51="D",0.25,IF(I51="E",0,"Error")))))))))</f>
        <v>1</v>
      </c>
      <c r="K51" s="44"/>
      <c r="L51" s="71"/>
      <c r="M51" s="76" t="s">
        <v>237</v>
      </c>
      <c r="N51" s="152" t="s">
        <v>338</v>
      </c>
    </row>
    <row r="52" spans="1:14" s="1" customFormat="1" ht="45" x14ac:dyDescent="0.25">
      <c r="A52" s="2"/>
      <c r="B52" s="19"/>
      <c r="C52" s="19"/>
      <c r="D52" s="20"/>
      <c r="E52" s="21"/>
      <c r="F52" s="75"/>
      <c r="G52" s="130"/>
      <c r="H52" s="74"/>
      <c r="I52" s="103"/>
      <c r="J52" s="30"/>
      <c r="K52" s="44"/>
      <c r="L52" s="71"/>
      <c r="M52" s="76"/>
      <c r="N52" s="164" t="s">
        <v>420</v>
      </c>
    </row>
    <row r="53" spans="1:14" s="1" customFormat="1" x14ac:dyDescent="0.25">
      <c r="A53" s="2">
        <v>74</v>
      </c>
      <c r="B53" s="17"/>
      <c r="C53" s="17"/>
      <c r="D53" s="18">
        <v>3</v>
      </c>
      <c r="E53" s="170" t="s">
        <v>22</v>
      </c>
      <c r="F53" s="170"/>
      <c r="G53" s="129">
        <v>1.5</v>
      </c>
      <c r="H53" s="31"/>
      <c r="I53" s="109"/>
      <c r="J53" s="31">
        <f>SUM(J54:J56)/COUNT(J54:J56)*G53</f>
        <v>1.5</v>
      </c>
      <c r="K53" s="55">
        <f>+J53/G53</f>
        <v>1</v>
      </c>
      <c r="L53" s="55"/>
      <c r="M53" s="80"/>
      <c r="N53" s="115"/>
    </row>
    <row r="54" spans="1:14" s="1" customFormat="1" ht="165" x14ac:dyDescent="0.25">
      <c r="A54" s="2">
        <v>75</v>
      </c>
      <c r="B54" s="19"/>
      <c r="C54" s="19"/>
      <c r="D54" s="20"/>
      <c r="E54" s="21" t="s">
        <v>4</v>
      </c>
      <c r="F54" s="34" t="s">
        <v>23</v>
      </c>
      <c r="G54" s="56"/>
      <c r="H54" s="30" t="s">
        <v>9</v>
      </c>
      <c r="I54" s="103" t="s">
        <v>315</v>
      </c>
      <c r="J54" s="30">
        <f>IF(H54="Y/T",IF(I54="Ya",1,IF(I54="Tidak",0,"Error")),IF(H54="A/B/C",IF(I54="A",1,IF(I54="B",0.5,IF(I54="C",0,"Error"))),IF(H54="A/B/C/D",IF(I54="A",1,IF(I54="B",0.67,IF(I54="C",0.33,IF(I54="D",0,"Error")))),IF(H54="A/B/C/D/E",IF(I54="A",1,IF(I54="B",0.75,IF(I54="C",0.5,IF(I54="D",0.25,IF(I54="E",0,"Error")))))))))</f>
        <v>1</v>
      </c>
      <c r="K54" s="44"/>
      <c r="L54" s="71" t="s">
        <v>154</v>
      </c>
      <c r="M54" s="22" t="s">
        <v>238</v>
      </c>
      <c r="N54" s="150" t="s">
        <v>339</v>
      </c>
    </row>
    <row r="55" spans="1:14" s="1" customFormat="1" ht="60" x14ac:dyDescent="0.25">
      <c r="A55" s="2"/>
      <c r="B55" s="19"/>
      <c r="C55" s="19"/>
      <c r="D55" s="20"/>
      <c r="E55" s="21"/>
      <c r="F55" s="34"/>
      <c r="G55" s="56"/>
      <c r="H55" s="30"/>
      <c r="I55" s="103"/>
      <c r="J55" s="30"/>
      <c r="K55" s="44"/>
      <c r="L55" s="71"/>
      <c r="M55" s="22"/>
      <c r="N55" s="164" t="s">
        <v>421</v>
      </c>
    </row>
    <row r="56" spans="1:14" s="1" customFormat="1" ht="180" x14ac:dyDescent="0.25">
      <c r="A56" s="2">
        <v>76</v>
      </c>
      <c r="B56" s="19"/>
      <c r="C56" s="19"/>
      <c r="D56" s="20"/>
      <c r="E56" s="21" t="s">
        <v>6</v>
      </c>
      <c r="F56" s="34" t="s">
        <v>24</v>
      </c>
      <c r="G56" s="56"/>
      <c r="H56" s="49" t="s">
        <v>9</v>
      </c>
      <c r="I56" s="103" t="s">
        <v>315</v>
      </c>
      <c r="J56" s="30">
        <f>IF(H56="Y/T",IF(I56="Ya",1,IF(I56="Tidak",0,"Error")),IF(H56="A/B/C",IF(I56="A",1,IF(I56="B",0.5,IF(I56="C",0,"Error"))),IF(H56="A/B/C/D",IF(I56="A",1,IF(I56="B",0.67,IF(I56="C",0.33,IF(I56="D",0,"Error")))),IF(H56="A/B/C/D/E",IF(I56="A",1,IF(I56="B",0.75,IF(I56="C",0.5,IF(I56="D",0.25,IF(I56="E",0,"Error")))))))))</f>
        <v>1</v>
      </c>
      <c r="K56" s="44"/>
      <c r="L56" s="71" t="s">
        <v>155</v>
      </c>
      <c r="M56" s="75" t="s">
        <v>239</v>
      </c>
      <c r="N56" s="150" t="s">
        <v>340</v>
      </c>
    </row>
    <row r="57" spans="1:14" s="1" customFormat="1" ht="45" x14ac:dyDescent="0.25">
      <c r="A57" s="2"/>
      <c r="B57" s="19"/>
      <c r="C57" s="19"/>
      <c r="D57" s="20"/>
      <c r="E57" s="21"/>
      <c r="F57" s="34"/>
      <c r="G57" s="56"/>
      <c r="H57" s="49"/>
      <c r="I57" s="103"/>
      <c r="J57" s="30"/>
      <c r="K57" s="44"/>
      <c r="L57" s="71"/>
      <c r="M57" s="75"/>
      <c r="N57" s="164" t="s">
        <v>422</v>
      </c>
    </row>
    <row r="58" spans="1:14" s="1" customFormat="1" x14ac:dyDescent="0.25">
      <c r="A58" s="2">
        <v>79</v>
      </c>
      <c r="B58" s="13"/>
      <c r="C58" s="13" t="s">
        <v>44</v>
      </c>
      <c r="D58" s="14" t="s">
        <v>26</v>
      </c>
      <c r="E58" s="15"/>
      <c r="F58" s="16"/>
      <c r="G58" s="128">
        <v>15</v>
      </c>
      <c r="H58" s="45"/>
      <c r="I58" s="104"/>
      <c r="J58" s="45">
        <f>SUM(J59,J66,J73,J86,J95,J98)</f>
        <v>15</v>
      </c>
      <c r="K58" s="54">
        <f>+J58/G58</f>
        <v>1</v>
      </c>
      <c r="L58" s="54"/>
      <c r="M58" s="81"/>
      <c r="N58" s="114"/>
    </row>
    <row r="59" spans="1:14" s="1" customFormat="1" x14ac:dyDescent="0.25">
      <c r="A59" s="2">
        <v>80</v>
      </c>
      <c r="B59" s="17"/>
      <c r="C59" s="17"/>
      <c r="D59" s="18">
        <v>1</v>
      </c>
      <c r="E59" s="170" t="s">
        <v>120</v>
      </c>
      <c r="F59" s="170"/>
      <c r="G59" s="129">
        <v>2</v>
      </c>
      <c r="H59" s="31"/>
      <c r="I59" s="109"/>
      <c r="J59" s="31">
        <f>SUM(J60:J64)/COUNT(J60:J64)*G59</f>
        <v>2</v>
      </c>
      <c r="K59" s="55">
        <f>+J59/G59</f>
        <v>1</v>
      </c>
      <c r="L59" s="55"/>
      <c r="M59" s="80"/>
      <c r="N59" s="115"/>
    </row>
    <row r="60" spans="1:14" s="1" customFormat="1" ht="180" x14ac:dyDescent="0.25">
      <c r="A60" s="2">
        <v>81</v>
      </c>
      <c r="B60" s="19"/>
      <c r="C60" s="19"/>
      <c r="D60" s="20"/>
      <c r="E60" s="21" t="s">
        <v>4</v>
      </c>
      <c r="F60" s="75" t="s">
        <v>220</v>
      </c>
      <c r="G60" s="56"/>
      <c r="H60" s="30" t="s">
        <v>9</v>
      </c>
      <c r="I60" s="103" t="s">
        <v>315</v>
      </c>
      <c r="J60" s="30">
        <f>IF(H60="Y/T",IF(I60="Ya",1,IF(I60="Tidak",0,"Error")),IF(H60="A/B/C",IF(I60="A",1,IF(I60="B",0.5,IF(I60="C",0,"Error"))),IF(H60="A/B/C/D",IF(I60="A",1,IF(I60="B",0.67,IF(I60="C",0.33,IF(I60="D",0,"Error")))),IF(H60="A/B/C/D/E",IF(I60="A",1,IF(I60="B",0.75,IF(I60="C",0.5,IF(I60="D",0.25,IF(I60="E",0,"Error")))))))))</f>
        <v>1</v>
      </c>
      <c r="K60" s="44"/>
      <c r="L60" s="71" t="s">
        <v>156</v>
      </c>
      <c r="M60" s="22" t="s">
        <v>240</v>
      </c>
      <c r="N60" s="155" t="s">
        <v>341</v>
      </c>
    </row>
    <row r="61" spans="1:14" s="1" customFormat="1" ht="45" x14ac:dyDescent="0.25">
      <c r="A61" s="2"/>
      <c r="B61" s="19"/>
      <c r="C61" s="19"/>
      <c r="D61" s="20"/>
      <c r="E61" s="21"/>
      <c r="F61" s="75"/>
      <c r="G61" s="56"/>
      <c r="H61" s="30"/>
      <c r="I61" s="103"/>
      <c r="J61" s="30"/>
      <c r="K61" s="44"/>
      <c r="L61" s="71"/>
      <c r="M61" s="22"/>
      <c r="N61" s="164" t="s">
        <v>423</v>
      </c>
    </row>
    <row r="62" spans="1:14" s="1" customFormat="1" ht="285" x14ac:dyDescent="0.25">
      <c r="A62" s="2">
        <v>82</v>
      </c>
      <c r="B62" s="19"/>
      <c r="C62" s="19"/>
      <c r="D62" s="20"/>
      <c r="E62" s="21" t="s">
        <v>6</v>
      </c>
      <c r="F62" s="75" t="s">
        <v>241</v>
      </c>
      <c r="G62" s="56"/>
      <c r="H62" s="74" t="s">
        <v>12</v>
      </c>
      <c r="I62" s="103" t="s">
        <v>316</v>
      </c>
      <c r="J62" s="30">
        <f>IF(H62="Y/T",IF(I62="Ya",1,IF(I62="Tidak",0,"Error")),IF(H62="A/B/C",IF(I62="A",1,IF(I62="B",0.5,IF(I62="C",0,"Error"))),IF(H62="A/B/C/D",IF(I62="A",1,IF(I62="B",0.67,IF(I62="C",0.33,IF(I62="D",0,"Error")))),IF(H62="A/B/C/D/E",IF(I62="A",1,IF(I62="B",0.75,IF(I62="C",0.5,IF(I62="D",0.25,IF(I62="E",0,"Error")))))))))</f>
        <v>1</v>
      </c>
      <c r="K62" s="44"/>
      <c r="L62" s="71" t="s">
        <v>209</v>
      </c>
      <c r="M62" s="97" t="s">
        <v>242</v>
      </c>
      <c r="N62" s="156" t="s">
        <v>342</v>
      </c>
    </row>
    <row r="63" spans="1:14" s="1" customFormat="1" ht="45" x14ac:dyDescent="0.25">
      <c r="A63" s="2"/>
      <c r="B63" s="19"/>
      <c r="C63" s="19"/>
      <c r="D63" s="20"/>
      <c r="E63" s="21"/>
      <c r="F63" s="75"/>
      <c r="G63" s="56"/>
      <c r="H63" s="74"/>
      <c r="I63" s="103"/>
      <c r="J63" s="30"/>
      <c r="K63" s="44"/>
      <c r="L63" s="71"/>
      <c r="M63" s="97"/>
      <c r="N63" s="164" t="s">
        <v>424</v>
      </c>
    </row>
    <row r="64" spans="1:14" s="1" customFormat="1" ht="120" x14ac:dyDescent="0.25">
      <c r="A64" s="2">
        <v>83</v>
      </c>
      <c r="B64" s="19"/>
      <c r="C64" s="19"/>
      <c r="D64" s="20"/>
      <c r="E64" s="21" t="s">
        <v>8</v>
      </c>
      <c r="F64" s="75" t="s">
        <v>221</v>
      </c>
      <c r="G64" s="56"/>
      <c r="H64" s="30" t="s">
        <v>9</v>
      </c>
      <c r="I64" s="103" t="s">
        <v>315</v>
      </c>
      <c r="J64" s="30">
        <f t="shared" ref="J64" si="1">IF(H64="Y/T",IF(I64="Ya",1,IF(I64="Tidak",0,"Error")),IF(H64="A/B/C",IF(I64="A",1,IF(I64="B",0.5,IF(I64="C",0,"Error"))),IF(H64="A/B/C/D",IF(I64="A",1,IF(I64="B",0.67,IF(I64="C",0.33,IF(I64="D",0,"Error")))),IF(H64="A/B/C/D/E",IF(I64="A",1,IF(I64="B",0.75,IF(I64="C",0.5,IF(I64="D",0.25,IF(I64="E",0,"Error")))))))))</f>
        <v>1</v>
      </c>
      <c r="K64" s="44"/>
      <c r="L64" s="71" t="s">
        <v>157</v>
      </c>
      <c r="M64" s="75" t="s">
        <v>243</v>
      </c>
      <c r="N64" s="157" t="s">
        <v>343</v>
      </c>
    </row>
    <row r="65" spans="1:14" s="1" customFormat="1" ht="45" x14ac:dyDescent="0.25">
      <c r="A65" s="2"/>
      <c r="B65" s="19"/>
      <c r="C65" s="19"/>
      <c r="D65" s="20"/>
      <c r="E65" s="21"/>
      <c r="F65" s="75"/>
      <c r="G65" s="56"/>
      <c r="H65" s="30"/>
      <c r="I65" s="103"/>
      <c r="J65" s="30"/>
      <c r="K65" s="44"/>
      <c r="L65" s="71"/>
      <c r="M65" s="75"/>
      <c r="N65" s="164" t="s">
        <v>425</v>
      </c>
    </row>
    <row r="66" spans="1:14" s="1" customFormat="1" x14ac:dyDescent="0.25">
      <c r="A66" s="2">
        <v>86</v>
      </c>
      <c r="B66" s="17"/>
      <c r="C66" s="17"/>
      <c r="D66" s="18">
        <v>2</v>
      </c>
      <c r="E66" s="170" t="s">
        <v>245</v>
      </c>
      <c r="F66" s="170"/>
      <c r="G66" s="129">
        <v>2</v>
      </c>
      <c r="H66" s="31"/>
      <c r="I66" s="109"/>
      <c r="J66" s="31">
        <f>SUM(J67:J71)/COUNT(J67:J71)*G66</f>
        <v>2</v>
      </c>
      <c r="K66" s="42">
        <f>+J66/G66</f>
        <v>1</v>
      </c>
      <c r="L66" s="42"/>
      <c r="M66" s="80"/>
      <c r="N66" s="115"/>
    </row>
    <row r="67" spans="1:14" s="1" customFormat="1" ht="120" x14ac:dyDescent="0.25">
      <c r="A67" s="2">
        <v>87</v>
      </c>
      <c r="B67" s="19"/>
      <c r="C67" s="19"/>
      <c r="D67" s="20"/>
      <c r="E67" s="21" t="s">
        <v>4</v>
      </c>
      <c r="F67" s="75" t="s">
        <v>222</v>
      </c>
      <c r="G67" s="131"/>
      <c r="H67" s="30" t="s">
        <v>9</v>
      </c>
      <c r="I67" s="103" t="s">
        <v>315</v>
      </c>
      <c r="J67" s="30">
        <f>IF(H67="Y/T",IF(I67="Ya",1,IF(I67="Tidak",0,"Error")),IF(H67="A/B/C",IF(I67="A",1,IF(I67="B",0.5,IF(I67="C",0,"Error"))),IF(H67="A/B/C/D",IF(I67="A",1,IF(I67="B",0.67,IF(I67="C",0.33,IF(I67="D",0,"Error")))),IF(H67="A/B/C/D/E",IF(I67="A",1,IF(I67="B",0.75,IF(I67="C",0.5,IF(I67="D",0.25,IF(I67="E",0,"Error")))))))))</f>
        <v>1</v>
      </c>
      <c r="K67" s="44"/>
      <c r="L67" s="71" t="s">
        <v>158</v>
      </c>
      <c r="M67" s="72" t="s">
        <v>244</v>
      </c>
      <c r="N67" s="155" t="s">
        <v>344</v>
      </c>
    </row>
    <row r="68" spans="1:14" s="1" customFormat="1" ht="45" x14ac:dyDescent="0.25">
      <c r="A68" s="2"/>
      <c r="B68" s="19"/>
      <c r="C68" s="19"/>
      <c r="D68" s="20"/>
      <c r="E68" s="21"/>
      <c r="F68" s="75"/>
      <c r="G68" s="131"/>
      <c r="H68" s="30"/>
      <c r="I68" s="103"/>
      <c r="J68" s="30"/>
      <c r="K68" s="44"/>
      <c r="L68" s="71"/>
      <c r="M68" s="72"/>
      <c r="N68" s="164" t="s">
        <v>426</v>
      </c>
    </row>
    <row r="69" spans="1:14" s="1" customFormat="1" ht="330" x14ac:dyDescent="0.25">
      <c r="A69" s="2">
        <v>88</v>
      </c>
      <c r="B69" s="19"/>
      <c r="C69" s="19"/>
      <c r="D69" s="20"/>
      <c r="E69" s="21" t="s">
        <v>6</v>
      </c>
      <c r="F69" s="75" t="s">
        <v>223</v>
      </c>
      <c r="G69" s="130"/>
      <c r="H69" s="74" t="s">
        <v>12</v>
      </c>
      <c r="I69" s="103" t="s">
        <v>316</v>
      </c>
      <c r="J69" s="30">
        <f t="shared" ref="J69:J71" si="2">IF(H69="Y/T",IF(I69="Ya",1,IF(I69="Tidak",0,"Error")),IF(H69="A/B/C",IF(I69="A",1,IF(I69="B",0.5,IF(I69="C",0,"Error"))),IF(H69="A/B/C/D",IF(I69="A",1,IF(I69="B",0.67,IF(I69="C",0.33,IF(I69="D",0,"Error")))),IF(H69="A/B/C/D/E",IF(I69="A",1,IF(I69="B",0.75,IF(I69="C",0.5,IF(I69="D",0.25,IF(I69="E",0,"Error")))))))))</f>
        <v>1</v>
      </c>
      <c r="K69" s="44"/>
      <c r="L69" s="71" t="s">
        <v>159</v>
      </c>
      <c r="M69" s="76" t="s">
        <v>246</v>
      </c>
      <c r="N69" s="155" t="s">
        <v>345</v>
      </c>
    </row>
    <row r="70" spans="1:14" s="1" customFormat="1" ht="45" x14ac:dyDescent="0.25">
      <c r="A70" s="2"/>
      <c r="B70" s="19"/>
      <c r="C70" s="19"/>
      <c r="D70" s="20"/>
      <c r="E70" s="21"/>
      <c r="F70" s="75"/>
      <c r="G70" s="130"/>
      <c r="H70" s="74"/>
      <c r="I70" s="103"/>
      <c r="J70" s="30"/>
      <c r="K70" s="44"/>
      <c r="L70" s="71"/>
      <c r="M70" s="76"/>
      <c r="N70" s="164" t="s">
        <v>427</v>
      </c>
    </row>
    <row r="71" spans="1:14" s="1" customFormat="1" ht="90" x14ac:dyDescent="0.25">
      <c r="A71" s="2">
        <v>89</v>
      </c>
      <c r="B71" s="19"/>
      <c r="C71" s="19"/>
      <c r="D71" s="20"/>
      <c r="E71" s="21" t="s">
        <v>8</v>
      </c>
      <c r="F71" s="75" t="s">
        <v>224</v>
      </c>
      <c r="G71" s="56"/>
      <c r="H71" s="30" t="s">
        <v>9</v>
      </c>
      <c r="I71" s="103" t="s">
        <v>315</v>
      </c>
      <c r="J71" s="30">
        <f t="shared" si="2"/>
        <v>1</v>
      </c>
      <c r="K71" s="44"/>
      <c r="L71" s="71" t="s">
        <v>160</v>
      </c>
      <c r="M71" s="75" t="s">
        <v>247</v>
      </c>
      <c r="N71" s="155" t="s">
        <v>346</v>
      </c>
    </row>
    <row r="72" spans="1:14" s="1" customFormat="1" ht="45" x14ac:dyDescent="0.25">
      <c r="A72" s="2"/>
      <c r="B72" s="19"/>
      <c r="C72" s="19"/>
      <c r="D72" s="20"/>
      <c r="E72" s="21"/>
      <c r="F72" s="75"/>
      <c r="G72" s="56"/>
      <c r="H72" s="30"/>
      <c r="I72" s="103"/>
      <c r="J72" s="30"/>
      <c r="K72" s="44"/>
      <c r="L72" s="71"/>
      <c r="M72" s="75"/>
      <c r="N72" s="164" t="s">
        <v>428</v>
      </c>
    </row>
    <row r="73" spans="1:14" s="1" customFormat="1" x14ac:dyDescent="0.25">
      <c r="A73" s="2">
        <v>92</v>
      </c>
      <c r="B73" s="17"/>
      <c r="C73" s="17"/>
      <c r="D73" s="18">
        <v>3</v>
      </c>
      <c r="E73" s="170" t="s">
        <v>109</v>
      </c>
      <c r="F73" s="170"/>
      <c r="G73" s="129">
        <v>3</v>
      </c>
      <c r="H73" s="31"/>
      <c r="I73" s="109"/>
      <c r="J73" s="31">
        <f>SUM(J80:J84)/COUNT(J80:J84)*G73</f>
        <v>3</v>
      </c>
      <c r="K73" s="42">
        <f>+J73/G73</f>
        <v>1</v>
      </c>
      <c r="L73" s="42"/>
      <c r="M73" s="80"/>
      <c r="N73" s="115"/>
    </row>
    <row r="74" spans="1:14" s="1" customFormat="1" ht="150" x14ac:dyDescent="0.25">
      <c r="A74" s="2"/>
      <c r="B74" s="19"/>
      <c r="C74" s="19"/>
      <c r="D74" s="20"/>
      <c r="E74" s="66" t="s">
        <v>4</v>
      </c>
      <c r="F74" s="34" t="s">
        <v>249</v>
      </c>
      <c r="G74" s="130"/>
      <c r="H74" s="74" t="s">
        <v>9</v>
      </c>
      <c r="I74" s="103" t="s">
        <v>315</v>
      </c>
      <c r="J74" s="30">
        <f t="shared" ref="J74:J84" si="3">IF(H74="Y/T",IF(I74="Ya",1,IF(I74="Tidak",0,"Error")),IF(H74="A/B/C",IF(I74="A",1,IF(I74="B",0.5,IF(I74="C",0,"Error"))),IF(H74="A/B/C/D",IF(I74="A",1,IF(I74="B",0.67,IF(I74="C",0.33,IF(I74="D",0,"Error")))),IF(H74="A/B/C/D/E",IF(I74="A",1,IF(I74="B",0.75,IF(I74="C",0.5,IF(I74="D",0.25,IF(I74="E",0,"Error")))))))))</f>
        <v>1</v>
      </c>
      <c r="K74" s="44"/>
      <c r="L74" s="71" t="s">
        <v>161</v>
      </c>
      <c r="M74" s="75" t="s">
        <v>248</v>
      </c>
      <c r="N74" s="155" t="s">
        <v>347</v>
      </c>
    </row>
    <row r="75" spans="1:14" s="1" customFormat="1" ht="60" x14ac:dyDescent="0.25">
      <c r="A75" s="2"/>
      <c r="B75" s="19"/>
      <c r="C75" s="19"/>
      <c r="D75" s="20"/>
      <c r="E75" s="66"/>
      <c r="F75" s="34"/>
      <c r="G75" s="130"/>
      <c r="H75" s="74"/>
      <c r="I75" s="103"/>
      <c r="J75" s="30"/>
      <c r="K75" s="44"/>
      <c r="L75" s="71"/>
      <c r="M75" s="75"/>
      <c r="N75" s="164" t="s">
        <v>430</v>
      </c>
    </row>
    <row r="76" spans="1:14" s="1" customFormat="1" ht="240" x14ac:dyDescent="0.25">
      <c r="A76" s="2"/>
      <c r="B76" s="19"/>
      <c r="C76" s="19"/>
      <c r="D76" s="20"/>
      <c r="E76" s="66" t="s">
        <v>6</v>
      </c>
      <c r="F76" s="75" t="s">
        <v>225</v>
      </c>
      <c r="G76" s="130"/>
      <c r="H76" s="74" t="s">
        <v>12</v>
      </c>
      <c r="I76" s="103" t="s">
        <v>316</v>
      </c>
      <c r="J76" s="30">
        <f t="shared" si="3"/>
        <v>1</v>
      </c>
      <c r="K76" s="44"/>
      <c r="L76" s="71"/>
      <c r="M76" s="76" t="s">
        <v>250</v>
      </c>
      <c r="N76" s="155" t="s">
        <v>348</v>
      </c>
    </row>
    <row r="77" spans="1:14" s="1" customFormat="1" ht="45" x14ac:dyDescent="0.25">
      <c r="A77" s="2"/>
      <c r="B77" s="19"/>
      <c r="C77" s="19"/>
      <c r="D77" s="20"/>
      <c r="E77" s="66"/>
      <c r="F77" s="75"/>
      <c r="G77" s="130"/>
      <c r="H77" s="74"/>
      <c r="I77" s="103"/>
      <c r="J77" s="30"/>
      <c r="K77" s="44"/>
      <c r="L77" s="71"/>
      <c r="M77" s="76"/>
      <c r="N77" s="164" t="s">
        <v>431</v>
      </c>
    </row>
    <row r="78" spans="1:14" s="1" customFormat="1" ht="240" x14ac:dyDescent="0.25">
      <c r="A78" s="2"/>
      <c r="B78" s="19"/>
      <c r="C78" s="19"/>
      <c r="D78" s="20"/>
      <c r="E78" s="66" t="s">
        <v>8</v>
      </c>
      <c r="F78" s="75" t="s">
        <v>226</v>
      </c>
      <c r="G78" s="130"/>
      <c r="H78" s="74" t="s">
        <v>12</v>
      </c>
      <c r="I78" s="103" t="s">
        <v>316</v>
      </c>
      <c r="J78" s="30">
        <f t="shared" si="3"/>
        <v>1</v>
      </c>
      <c r="K78" s="44"/>
      <c r="L78" s="71"/>
      <c r="M78" s="90" t="s">
        <v>309</v>
      </c>
      <c r="N78" s="156" t="s">
        <v>349</v>
      </c>
    </row>
    <row r="79" spans="1:14" s="1" customFormat="1" ht="45" x14ac:dyDescent="0.25">
      <c r="A79" s="2"/>
      <c r="B79" s="19"/>
      <c r="C79" s="19"/>
      <c r="D79" s="20"/>
      <c r="E79" s="66"/>
      <c r="F79" s="75"/>
      <c r="G79" s="130"/>
      <c r="H79" s="74"/>
      <c r="I79" s="103"/>
      <c r="J79" s="30"/>
      <c r="K79" s="44"/>
      <c r="L79" s="71"/>
      <c r="M79" s="90"/>
      <c r="N79" s="164" t="s">
        <v>432</v>
      </c>
    </row>
    <row r="80" spans="1:14" s="1" customFormat="1" ht="300" x14ac:dyDescent="0.25">
      <c r="A80" s="2">
        <v>93</v>
      </c>
      <c r="B80" s="19"/>
      <c r="C80" s="19"/>
      <c r="D80" s="20"/>
      <c r="E80" s="21" t="s">
        <v>10</v>
      </c>
      <c r="F80" s="34" t="s">
        <v>56</v>
      </c>
      <c r="G80" s="56"/>
      <c r="H80" s="74" t="s">
        <v>12</v>
      </c>
      <c r="I80" s="103" t="s">
        <v>316</v>
      </c>
      <c r="J80" s="30">
        <f t="shared" si="3"/>
        <v>1</v>
      </c>
      <c r="K80" s="44"/>
      <c r="L80" s="71" t="s">
        <v>161</v>
      </c>
      <c r="M80" s="76" t="s">
        <v>251</v>
      </c>
      <c r="N80" s="155" t="s">
        <v>350</v>
      </c>
    </row>
    <row r="81" spans="1:14" s="1" customFormat="1" ht="45" x14ac:dyDescent="0.25">
      <c r="A81" s="2"/>
      <c r="B81" s="19"/>
      <c r="C81" s="19"/>
      <c r="D81" s="20"/>
      <c r="E81" s="21"/>
      <c r="F81" s="34"/>
      <c r="G81" s="56"/>
      <c r="H81" s="74"/>
      <c r="I81" s="103"/>
      <c r="J81" s="30"/>
      <c r="K81" s="44"/>
      <c r="L81" s="71"/>
      <c r="M81" s="76"/>
      <c r="N81" s="164" t="s">
        <v>433</v>
      </c>
    </row>
    <row r="82" spans="1:14" s="1" customFormat="1" ht="180" x14ac:dyDescent="0.25">
      <c r="A82" s="2"/>
      <c r="B82" s="19"/>
      <c r="C82" s="19"/>
      <c r="D82" s="20"/>
      <c r="E82" s="21" t="s">
        <v>11</v>
      </c>
      <c r="F82" s="75" t="s">
        <v>317</v>
      </c>
      <c r="G82" s="56"/>
      <c r="H82" s="74" t="s">
        <v>12</v>
      </c>
      <c r="I82" s="103" t="s">
        <v>316</v>
      </c>
      <c r="J82" s="30">
        <f t="shared" si="3"/>
        <v>1</v>
      </c>
      <c r="K82" s="44"/>
      <c r="L82" s="71" t="s">
        <v>162</v>
      </c>
      <c r="M82" s="76" t="s">
        <v>252</v>
      </c>
      <c r="N82" s="155" t="s">
        <v>351</v>
      </c>
    </row>
    <row r="83" spans="1:14" s="1" customFormat="1" ht="45" x14ac:dyDescent="0.25">
      <c r="A83" s="2"/>
      <c r="B83" s="19"/>
      <c r="C83" s="19"/>
      <c r="D83" s="20"/>
      <c r="E83" s="21"/>
      <c r="F83" s="75"/>
      <c r="G83" s="56"/>
      <c r="H83" s="74"/>
      <c r="I83" s="103"/>
      <c r="J83" s="30"/>
      <c r="K83" s="44"/>
      <c r="L83" s="71"/>
      <c r="M83" s="76"/>
      <c r="N83" s="152" t="s">
        <v>434</v>
      </c>
    </row>
    <row r="84" spans="1:14" s="1" customFormat="1" ht="315" x14ac:dyDescent="0.25">
      <c r="A84" s="2">
        <v>94</v>
      </c>
      <c r="B84" s="19"/>
      <c r="C84" s="19"/>
      <c r="D84" s="20"/>
      <c r="E84" s="21" t="s">
        <v>13</v>
      </c>
      <c r="F84" s="75" t="s">
        <v>227</v>
      </c>
      <c r="G84" s="56"/>
      <c r="H84" s="74" t="s">
        <v>12</v>
      </c>
      <c r="I84" s="103" t="s">
        <v>316</v>
      </c>
      <c r="J84" s="30">
        <f t="shared" si="3"/>
        <v>1</v>
      </c>
      <c r="K84" s="44"/>
      <c r="L84" s="71" t="s">
        <v>162</v>
      </c>
      <c r="M84" s="76" t="s">
        <v>253</v>
      </c>
      <c r="N84" s="155" t="s">
        <v>352</v>
      </c>
    </row>
    <row r="85" spans="1:14" s="1" customFormat="1" ht="60" x14ac:dyDescent="0.25">
      <c r="A85" s="2"/>
      <c r="B85" s="19"/>
      <c r="C85" s="19"/>
      <c r="D85" s="20"/>
      <c r="E85" s="21"/>
      <c r="F85" s="75"/>
      <c r="G85" s="56"/>
      <c r="H85" s="74"/>
      <c r="I85" s="103"/>
      <c r="J85" s="30"/>
      <c r="K85" s="44"/>
      <c r="L85" s="71"/>
      <c r="M85" s="76"/>
      <c r="N85" s="164" t="s">
        <v>435</v>
      </c>
    </row>
    <row r="86" spans="1:14" s="1" customFormat="1" x14ac:dyDescent="0.25">
      <c r="A86" s="2">
        <v>104</v>
      </c>
      <c r="B86" s="17"/>
      <c r="C86" s="17"/>
      <c r="D86" s="18">
        <v>4</v>
      </c>
      <c r="E86" s="170" t="s">
        <v>110</v>
      </c>
      <c r="F86" s="170"/>
      <c r="G86" s="129">
        <v>4</v>
      </c>
      <c r="H86" s="31"/>
      <c r="I86" s="109"/>
      <c r="J86" s="31">
        <f>SUM(J87:J93)/COUNT(J87:J93)*G86</f>
        <v>4</v>
      </c>
      <c r="K86" s="42">
        <f>+J86/G86</f>
        <v>1</v>
      </c>
      <c r="L86" s="42"/>
      <c r="M86" s="80" t="s">
        <v>83</v>
      </c>
      <c r="N86" s="115"/>
    </row>
    <row r="87" spans="1:14" s="1" customFormat="1" ht="180" x14ac:dyDescent="0.25">
      <c r="A87" s="2">
        <v>107</v>
      </c>
      <c r="B87" s="19"/>
      <c r="C87" s="19"/>
      <c r="D87" s="20"/>
      <c r="E87" s="21" t="s">
        <v>4</v>
      </c>
      <c r="F87" s="98" t="s">
        <v>128</v>
      </c>
      <c r="G87" s="56"/>
      <c r="H87" s="30" t="s">
        <v>12</v>
      </c>
      <c r="I87" s="103" t="s">
        <v>316</v>
      </c>
      <c r="J87" s="30">
        <f>IF(H87="Y/T",IF(I87="Ya",1,IF(I87="Tidak",0,"Error")),IF(H87="A/B/C",IF(I87="A",1,IF(I87="B",0.5,IF(I87="C",0,"Error"))),IF(H87="A/B/C/D",IF(I87="A",1,IF(I87="B",0.67,IF(I87="C",0.33,IF(I87="D",0,"Error")))),IF(H87="A/B/C/D/E",IF(I87="A",1,IF(I87="B",0.75,IF(I87="C",0.5,IF(I87="D",0.25,IF(I87="E",0,"Error")))))))))</f>
        <v>1</v>
      </c>
      <c r="K87" s="44"/>
      <c r="L87" s="71" t="s">
        <v>163</v>
      </c>
      <c r="M87" s="76" t="s">
        <v>254</v>
      </c>
      <c r="N87" s="155" t="s">
        <v>353</v>
      </c>
    </row>
    <row r="88" spans="1:14" s="1" customFormat="1" ht="45" x14ac:dyDescent="0.25">
      <c r="A88" s="2"/>
      <c r="B88" s="19"/>
      <c r="C88" s="19"/>
      <c r="D88" s="20"/>
      <c r="E88" s="21"/>
      <c r="F88" s="98"/>
      <c r="G88" s="56"/>
      <c r="H88" s="30"/>
      <c r="I88" s="103"/>
      <c r="J88" s="30"/>
      <c r="K88" s="44"/>
      <c r="L88" s="71"/>
      <c r="M88" s="76"/>
      <c r="N88" s="164" t="s">
        <v>429</v>
      </c>
    </row>
    <row r="89" spans="1:14" s="1" customFormat="1" ht="240" x14ac:dyDescent="0.25">
      <c r="A89" s="2">
        <v>105</v>
      </c>
      <c r="B89" s="19"/>
      <c r="C89" s="19"/>
      <c r="D89" s="20"/>
      <c r="E89" s="21" t="s">
        <v>6</v>
      </c>
      <c r="F89" s="98" t="s">
        <v>27</v>
      </c>
      <c r="G89" s="56"/>
      <c r="H89" s="30" t="s">
        <v>12</v>
      </c>
      <c r="I89" s="103" t="s">
        <v>316</v>
      </c>
      <c r="J89" s="30">
        <f t="shared" ref="J89:J93" si="4">IF(H89="Y/T",IF(I89="Ya",1,IF(I89="Tidak",0,"Error")),IF(H89="A/B/C",IF(I89="A",1,IF(I89="B",0.5,IF(I89="C",0,"Error"))),IF(H89="A/B/C/D",IF(I89="A",1,IF(I89="B",0.67,IF(I89="C",0.33,IF(I89="D",0,"Error")))),IF(H89="A/B/C/D/E",IF(I89="A",1,IF(I89="B",0.75,IF(I89="C",0.5,IF(I89="D",0.25,IF(I89="E",0,"Error")))))))))</f>
        <v>1</v>
      </c>
      <c r="K89" s="44"/>
      <c r="L89" s="71" t="s">
        <v>164</v>
      </c>
      <c r="M89" s="76" t="s">
        <v>255</v>
      </c>
      <c r="N89" s="155" t="s">
        <v>354</v>
      </c>
    </row>
    <row r="90" spans="1:14" s="1" customFormat="1" ht="60" x14ac:dyDescent="0.25">
      <c r="A90" s="2"/>
      <c r="B90" s="19"/>
      <c r="C90" s="19"/>
      <c r="D90" s="20"/>
      <c r="E90" s="21"/>
      <c r="F90" s="98"/>
      <c r="G90" s="56"/>
      <c r="H90" s="30"/>
      <c r="I90" s="103"/>
      <c r="J90" s="30"/>
      <c r="K90" s="44"/>
      <c r="L90" s="71"/>
      <c r="M90" s="76"/>
      <c r="N90" s="164" t="s">
        <v>436</v>
      </c>
    </row>
    <row r="91" spans="1:14" s="1" customFormat="1" ht="165" x14ac:dyDescent="0.25">
      <c r="A91" s="2">
        <v>106</v>
      </c>
      <c r="B91" s="19"/>
      <c r="C91" s="19"/>
      <c r="D91" s="20"/>
      <c r="E91" s="21" t="s">
        <v>8</v>
      </c>
      <c r="F91" s="73" t="s">
        <v>28</v>
      </c>
      <c r="G91" s="56"/>
      <c r="H91" s="30" t="s">
        <v>7</v>
      </c>
      <c r="I91" s="103" t="s">
        <v>316</v>
      </c>
      <c r="J91" s="30">
        <f t="shared" si="4"/>
        <v>1</v>
      </c>
      <c r="K91" s="44"/>
      <c r="L91" s="71" t="s">
        <v>165</v>
      </c>
      <c r="M91" s="82" t="s">
        <v>256</v>
      </c>
      <c r="N91" s="155" t="s">
        <v>355</v>
      </c>
    </row>
    <row r="92" spans="1:14" s="1" customFormat="1" ht="45" x14ac:dyDescent="0.25">
      <c r="A92" s="2"/>
      <c r="B92" s="19"/>
      <c r="C92" s="19"/>
      <c r="D92" s="20"/>
      <c r="E92" s="21"/>
      <c r="F92" s="73"/>
      <c r="G92" s="56"/>
      <c r="H92" s="30"/>
      <c r="I92" s="103"/>
      <c r="J92" s="30"/>
      <c r="K92" s="44"/>
      <c r="L92" s="71"/>
      <c r="M92" s="82"/>
      <c r="N92" s="164" t="s">
        <v>437</v>
      </c>
    </row>
    <row r="93" spans="1:14" s="1" customFormat="1" ht="180" x14ac:dyDescent="0.25">
      <c r="A93" s="2">
        <v>108</v>
      </c>
      <c r="B93" s="19"/>
      <c r="C93" s="19"/>
      <c r="D93" s="20"/>
      <c r="E93" s="21" t="s">
        <v>10</v>
      </c>
      <c r="F93" s="34" t="s">
        <v>57</v>
      </c>
      <c r="G93" s="56"/>
      <c r="H93" s="30" t="s">
        <v>12</v>
      </c>
      <c r="I93" s="103" t="s">
        <v>316</v>
      </c>
      <c r="J93" s="30">
        <f t="shared" si="4"/>
        <v>1</v>
      </c>
      <c r="K93" s="44"/>
      <c r="L93" s="71" t="s">
        <v>166</v>
      </c>
      <c r="M93" s="82" t="s">
        <v>310</v>
      </c>
      <c r="N93" s="155" t="s">
        <v>356</v>
      </c>
    </row>
    <row r="94" spans="1:14" s="1" customFormat="1" ht="45" x14ac:dyDescent="0.25">
      <c r="A94" s="2"/>
      <c r="B94" s="19"/>
      <c r="C94" s="19"/>
      <c r="D94" s="20"/>
      <c r="E94" s="21"/>
      <c r="F94" s="34"/>
      <c r="G94" s="56"/>
      <c r="H94" s="30"/>
      <c r="I94" s="103"/>
      <c r="J94" s="30"/>
      <c r="K94" s="44"/>
      <c r="L94" s="71"/>
      <c r="M94" s="82"/>
      <c r="N94" s="164" t="s">
        <v>438</v>
      </c>
    </row>
    <row r="95" spans="1:14" s="1" customFormat="1" x14ac:dyDescent="0.25">
      <c r="A95" s="2">
        <v>112</v>
      </c>
      <c r="B95" s="17"/>
      <c r="C95" s="17"/>
      <c r="D95" s="18" t="s">
        <v>85</v>
      </c>
      <c r="E95" s="170" t="s">
        <v>111</v>
      </c>
      <c r="F95" s="170"/>
      <c r="G95" s="129">
        <v>3</v>
      </c>
      <c r="H95" s="31"/>
      <c r="I95" s="132"/>
      <c r="J95" s="31">
        <f>SUM(J96:J96)/COUNT(J96:J96)*G95</f>
        <v>3</v>
      </c>
      <c r="K95" s="42">
        <f>+J95/G95</f>
        <v>1</v>
      </c>
      <c r="L95" s="42"/>
      <c r="M95" s="80"/>
      <c r="N95" s="115"/>
    </row>
    <row r="96" spans="1:14" s="1" customFormat="1" ht="345" x14ac:dyDescent="0.25">
      <c r="A96" s="2">
        <v>113</v>
      </c>
      <c r="B96" s="19"/>
      <c r="C96" s="19"/>
      <c r="D96" s="20"/>
      <c r="E96" s="21" t="s">
        <v>4</v>
      </c>
      <c r="F96" s="34" t="s">
        <v>129</v>
      </c>
      <c r="G96" s="56"/>
      <c r="H96" s="30" t="s">
        <v>12</v>
      </c>
      <c r="I96" s="103" t="s">
        <v>316</v>
      </c>
      <c r="J96" s="30">
        <f>IF(H96="Y/T",IF(I96="Ya",1,IF(I96="Tidak",0,"Error")),IF(H96="A/B/C",IF(I96="A",1,IF(I96="B",0.5,IF(I96="C",0,"Error"))),IF(H96="A/B/C/D",IF(I96="A",1,IF(I96="B",0.67,IF(I96="C",0.33,IF(I96="D",0,"Error")))),IF(H96="A/B/C/D/E",IF(I96="A",1,IF(I96="B",0.75,IF(I96="C",0.5,IF(I96="D",0.25,IF(I96="E",0,"Error")))))))))</f>
        <v>1</v>
      </c>
      <c r="K96" s="44"/>
      <c r="L96" s="71" t="s">
        <v>167</v>
      </c>
      <c r="M96" s="82" t="s">
        <v>261</v>
      </c>
      <c r="N96" s="158" t="s">
        <v>357</v>
      </c>
    </row>
    <row r="97" spans="1:14" s="1" customFormat="1" ht="45" x14ac:dyDescent="0.25">
      <c r="A97" s="2"/>
      <c r="B97" s="19"/>
      <c r="C97" s="19"/>
      <c r="D97" s="20"/>
      <c r="E97" s="21"/>
      <c r="F97" s="34"/>
      <c r="G97" s="56"/>
      <c r="H97" s="30"/>
      <c r="I97" s="103"/>
      <c r="J97" s="30"/>
      <c r="K97" s="44"/>
      <c r="L97" s="71"/>
      <c r="M97" s="82"/>
      <c r="N97" s="165" t="s">
        <v>439</v>
      </c>
    </row>
    <row r="98" spans="1:14" s="1" customFormat="1" x14ac:dyDescent="0.25">
      <c r="A98" s="2"/>
      <c r="B98" s="17"/>
      <c r="C98" s="17"/>
      <c r="D98" s="18" t="s">
        <v>86</v>
      </c>
      <c r="E98" s="170" t="s">
        <v>84</v>
      </c>
      <c r="F98" s="170"/>
      <c r="G98" s="129">
        <v>1</v>
      </c>
      <c r="H98" s="31"/>
      <c r="I98" s="109"/>
      <c r="J98" s="31">
        <f>SUM(J99:J99)/COUNT(J99:J99)*G98</f>
        <v>1</v>
      </c>
      <c r="K98" s="42">
        <f>+J98/G98</f>
        <v>1</v>
      </c>
      <c r="L98" s="42"/>
      <c r="M98" s="80"/>
      <c r="N98" s="115"/>
    </row>
    <row r="99" spans="1:14" s="1" customFormat="1" ht="180" x14ac:dyDescent="0.25">
      <c r="A99" s="2"/>
      <c r="B99" s="19"/>
      <c r="C99" s="19"/>
      <c r="D99" s="20"/>
      <c r="E99" s="21" t="s">
        <v>4</v>
      </c>
      <c r="F99" s="34" t="s">
        <v>130</v>
      </c>
      <c r="G99" s="56"/>
      <c r="H99" s="30" t="s">
        <v>12</v>
      </c>
      <c r="I99" s="103" t="s">
        <v>316</v>
      </c>
      <c r="J99" s="30">
        <f>IF(H99="Y/T",IF(I99="Ya",1,IF(I99="Tidak",0,"Error")),IF(H99="A/B/C",IF(I99="A",1,IF(I99="B",0.5,IF(I99="C",0,"Error"))),IF(H99="A/B/C/D",IF(I99="A",1,IF(I99="B",0.67,IF(I99="C",0.33,IF(I99="D",0,"Error")))),IF(H99="A/B/C/D/E",IF(I99="A",1,IF(I99="B",0.75,IF(I99="C",0.5,IF(I99="D",0.25,IF(I99="E",0,"Error")))))))))</f>
        <v>1</v>
      </c>
      <c r="K99" s="44"/>
      <c r="L99" s="71" t="s">
        <v>168</v>
      </c>
      <c r="M99" s="76" t="s">
        <v>257</v>
      </c>
      <c r="N99" s="156" t="s">
        <v>358</v>
      </c>
    </row>
    <row r="100" spans="1:14" s="1" customFormat="1" ht="60" x14ac:dyDescent="0.25">
      <c r="A100" s="2"/>
      <c r="B100" s="19"/>
      <c r="C100" s="19"/>
      <c r="D100" s="20"/>
      <c r="E100" s="21"/>
      <c r="F100" s="34"/>
      <c r="G100" s="56"/>
      <c r="H100" s="30"/>
      <c r="I100" s="103"/>
      <c r="J100" s="30"/>
      <c r="K100" s="44"/>
      <c r="L100" s="71"/>
      <c r="M100" s="76"/>
      <c r="N100" s="164" t="s">
        <v>440</v>
      </c>
    </row>
    <row r="101" spans="1:14" s="1" customFormat="1" x14ac:dyDescent="0.25">
      <c r="A101" s="2">
        <v>119</v>
      </c>
      <c r="B101" s="13"/>
      <c r="C101" s="13" t="s">
        <v>17</v>
      </c>
      <c r="D101" s="14" t="s">
        <v>68</v>
      </c>
      <c r="E101" s="15"/>
      <c r="F101" s="16"/>
      <c r="G101" s="128">
        <v>10</v>
      </c>
      <c r="H101" s="45"/>
      <c r="I101" s="104"/>
      <c r="J101" s="45">
        <f>SUM(J102,J109)</f>
        <v>10</v>
      </c>
      <c r="K101" s="54">
        <f>+J101/G101</f>
        <v>1</v>
      </c>
      <c r="L101" s="54"/>
      <c r="M101" s="81"/>
      <c r="N101" s="114"/>
    </row>
    <row r="102" spans="1:14" s="1" customFormat="1" x14ac:dyDescent="0.25">
      <c r="A102" s="2">
        <v>120</v>
      </c>
      <c r="B102" s="17"/>
      <c r="C102" s="17"/>
      <c r="D102" s="18">
        <v>1</v>
      </c>
      <c r="E102" s="170" t="s">
        <v>29</v>
      </c>
      <c r="F102" s="170"/>
      <c r="G102" s="129">
        <v>5</v>
      </c>
      <c r="H102" s="31"/>
      <c r="I102" s="109"/>
      <c r="J102" s="31">
        <f>SUM(J103:J107)/COUNT(J103:J107)*G102</f>
        <v>5</v>
      </c>
      <c r="K102" s="42">
        <f>+J102/G102</f>
        <v>1</v>
      </c>
      <c r="L102" s="42"/>
      <c r="M102" s="80"/>
      <c r="N102" s="115"/>
    </row>
    <row r="103" spans="1:14" s="1" customFormat="1" ht="105" x14ac:dyDescent="0.25">
      <c r="A103" s="2">
        <v>121</v>
      </c>
      <c r="B103" s="19"/>
      <c r="C103" s="19"/>
      <c r="D103" s="20"/>
      <c r="E103" s="21" t="s">
        <v>4</v>
      </c>
      <c r="F103" s="73" t="s">
        <v>131</v>
      </c>
      <c r="G103" s="56"/>
      <c r="H103" s="30" t="s">
        <v>9</v>
      </c>
      <c r="I103" s="105" t="s">
        <v>315</v>
      </c>
      <c r="J103" s="30">
        <f>IF(H103="Y/T",IF(I103="Ya",1,IF(I103="Tidak",0,"Error")),IF(H103="A/B/C",IF(I103="A",1,IF(I103="B",0.5,IF(I103="C",0,"Error"))),IF(H103="A/B/C/D",IF(I103="A",1,IF(I103="B",0.67,IF(I103="C",0.33,IF(I103="D",0,"Error")))),IF(H103="A/B/C/D/E",IF(I103="A",1,IF(I103="B",0.75,IF(I103="C",0.5,IF(I103="D",0.25,IF(I103="E",0,"Error")))))))))</f>
        <v>1</v>
      </c>
      <c r="K103" s="44"/>
      <c r="L103" s="71" t="s">
        <v>169</v>
      </c>
      <c r="M103" s="22" t="s">
        <v>260</v>
      </c>
      <c r="N103" s="158" t="s">
        <v>359</v>
      </c>
    </row>
    <row r="104" spans="1:14" s="1" customFormat="1" ht="45" x14ac:dyDescent="0.25">
      <c r="A104" s="2"/>
      <c r="B104" s="19"/>
      <c r="C104" s="19"/>
      <c r="D104" s="20"/>
      <c r="E104" s="21"/>
      <c r="F104" s="73"/>
      <c r="G104" s="56"/>
      <c r="H104" s="30"/>
      <c r="I104" s="105"/>
      <c r="J104" s="30"/>
      <c r="K104" s="44"/>
      <c r="L104" s="71"/>
      <c r="M104" s="22"/>
      <c r="N104" s="165" t="s">
        <v>441</v>
      </c>
    </row>
    <row r="105" spans="1:14" s="1" customFormat="1" ht="105" x14ac:dyDescent="0.25">
      <c r="A105" s="2">
        <v>122</v>
      </c>
      <c r="B105" s="19"/>
      <c r="C105" s="19"/>
      <c r="D105" s="20"/>
      <c r="E105" s="21" t="s">
        <v>6</v>
      </c>
      <c r="F105" s="73" t="s">
        <v>30</v>
      </c>
      <c r="G105" s="56"/>
      <c r="H105" s="30" t="s">
        <v>9</v>
      </c>
      <c r="I105" s="105" t="s">
        <v>315</v>
      </c>
      <c r="J105" s="30">
        <f>IF(H105="Y/T",IF(I105="Ya",1,IF(I105="Tidak",0,"Error")),IF(H105="A/B/C",IF(I105="A",1,IF(I105="B",0.5,IF(I105="C",0,"Error"))),IF(H105="A/B/C/D",IF(I105="A",1,IF(I105="B",0.67,IF(I105="C",0.33,IF(I105="D",0,"Error")))),IF(H105="A/B/C/D/E",IF(I105="A",1,IF(I105="B",0.75,IF(I105="C",0.5,IF(I105="D",0.25,IF(I105="E",0,"Error")))))))))</f>
        <v>1</v>
      </c>
      <c r="K105" s="44"/>
      <c r="L105" s="71" t="s">
        <v>170</v>
      </c>
      <c r="M105" s="22" t="s">
        <v>259</v>
      </c>
      <c r="N105" s="158" t="s">
        <v>360</v>
      </c>
    </row>
    <row r="106" spans="1:14" s="1" customFormat="1" ht="45" x14ac:dyDescent="0.25">
      <c r="A106" s="2"/>
      <c r="B106" s="19"/>
      <c r="C106" s="19"/>
      <c r="D106" s="20"/>
      <c r="E106" s="21"/>
      <c r="F106" s="73"/>
      <c r="G106" s="56"/>
      <c r="H106" s="30"/>
      <c r="I106" s="105"/>
      <c r="J106" s="30"/>
      <c r="K106" s="44"/>
      <c r="L106" s="71"/>
      <c r="M106" s="22"/>
      <c r="N106" s="165" t="s">
        <v>442</v>
      </c>
    </row>
    <row r="107" spans="1:14" s="1" customFormat="1" ht="105" x14ac:dyDescent="0.25">
      <c r="A107" s="2">
        <v>124</v>
      </c>
      <c r="B107" s="19"/>
      <c r="C107" s="19"/>
      <c r="D107" s="20"/>
      <c r="E107" s="21" t="s">
        <v>8</v>
      </c>
      <c r="F107" s="73" t="s">
        <v>31</v>
      </c>
      <c r="G107" s="56"/>
      <c r="H107" s="30" t="s">
        <v>9</v>
      </c>
      <c r="I107" s="105" t="s">
        <v>315</v>
      </c>
      <c r="J107" s="30">
        <f>IF(H107="Y/T",IF(I107="Ya",1,IF(I107="Tidak",0,"Error")),IF(H107="A/B/C",IF(I107="A",1,IF(I107="B",0.5,IF(I107="C",0,"Error"))),IF(H107="A/B/C/D",IF(I107="A",1,IF(I107="B",0.67,IF(I107="C",0.33,IF(I107="D",0,"Error")))),IF(H107="A/B/C/D/E",IF(I107="A",1,IF(I107="B",0.75,IF(I107="C",0.5,IF(I107="D",0.25,IF(I107="E",0,"Error")))))))))</f>
        <v>1</v>
      </c>
      <c r="K107" s="44"/>
      <c r="L107" s="71" t="s">
        <v>171</v>
      </c>
      <c r="M107" s="22" t="s">
        <v>258</v>
      </c>
      <c r="N107" s="150" t="s">
        <v>361</v>
      </c>
    </row>
    <row r="108" spans="1:14" s="1" customFormat="1" ht="60" x14ac:dyDescent="0.25">
      <c r="A108" s="2"/>
      <c r="B108" s="19"/>
      <c r="C108" s="19"/>
      <c r="D108" s="20"/>
      <c r="E108" s="21"/>
      <c r="F108" s="73"/>
      <c r="G108" s="56"/>
      <c r="H108" s="30"/>
      <c r="I108" s="105"/>
      <c r="J108" s="30"/>
      <c r="K108" s="44"/>
      <c r="L108" s="71"/>
      <c r="M108" s="22"/>
      <c r="N108" s="164" t="s">
        <v>443</v>
      </c>
    </row>
    <row r="109" spans="1:14" s="1" customFormat="1" x14ac:dyDescent="0.25">
      <c r="A109" s="2">
        <v>125</v>
      </c>
      <c r="B109" s="17"/>
      <c r="C109" s="17"/>
      <c r="D109" s="18">
        <v>2</v>
      </c>
      <c r="E109" s="170" t="s">
        <v>89</v>
      </c>
      <c r="F109" s="170"/>
      <c r="G109" s="129">
        <v>5</v>
      </c>
      <c r="H109" s="31"/>
      <c r="I109" s="109"/>
      <c r="J109" s="31">
        <f>SUM(J110:J122)/COUNT(J110:J122)*G109</f>
        <v>5</v>
      </c>
      <c r="K109" s="42">
        <f>+J109/G109</f>
        <v>1</v>
      </c>
      <c r="L109" s="42"/>
      <c r="M109" s="80"/>
      <c r="N109" s="115"/>
    </row>
    <row r="110" spans="1:14" s="1" customFormat="1" ht="135" x14ac:dyDescent="0.25">
      <c r="A110" s="2">
        <v>126</v>
      </c>
      <c r="B110" s="19"/>
      <c r="C110" s="19"/>
      <c r="D110" s="20"/>
      <c r="E110" s="21" t="s">
        <v>4</v>
      </c>
      <c r="F110" s="85" t="s">
        <v>75</v>
      </c>
      <c r="G110" s="56"/>
      <c r="H110" s="74" t="s">
        <v>5</v>
      </c>
      <c r="I110" s="105" t="s">
        <v>316</v>
      </c>
      <c r="J110" s="30">
        <f>IF(H110="Y/T",IF(I110="Ya",1,IF(I110="Tidak",0,"Error")),IF(H110="A/B/C",IF(I110="A",1,IF(I110="B",0.5,IF(I110="C",0,"Error")))))</f>
        <v>1</v>
      </c>
      <c r="K110" s="44"/>
      <c r="L110" s="71" t="s">
        <v>173</v>
      </c>
      <c r="M110" s="76" t="s">
        <v>263</v>
      </c>
      <c r="N110" s="149" t="s">
        <v>362</v>
      </c>
    </row>
    <row r="111" spans="1:14" s="1" customFormat="1" ht="45" x14ac:dyDescent="0.25">
      <c r="A111" s="2"/>
      <c r="B111" s="19"/>
      <c r="C111" s="19"/>
      <c r="D111" s="20"/>
      <c r="E111" s="21"/>
      <c r="F111" s="85"/>
      <c r="G111" s="56"/>
      <c r="H111" s="74"/>
      <c r="I111" s="105"/>
      <c r="J111" s="30"/>
      <c r="K111" s="44"/>
      <c r="L111" s="71"/>
      <c r="M111" s="76"/>
      <c r="N111" s="163" t="s">
        <v>444</v>
      </c>
    </row>
    <row r="112" spans="1:14" s="1" customFormat="1" ht="180" x14ac:dyDescent="0.25">
      <c r="A112" s="2">
        <v>127</v>
      </c>
      <c r="B112" s="19"/>
      <c r="C112" s="19"/>
      <c r="D112" s="20"/>
      <c r="E112" s="21" t="s">
        <v>6</v>
      </c>
      <c r="F112" s="77" t="s">
        <v>76</v>
      </c>
      <c r="G112" s="56"/>
      <c r="H112" s="30" t="s">
        <v>12</v>
      </c>
      <c r="I112" s="105" t="s">
        <v>316</v>
      </c>
      <c r="J112" s="30">
        <f t="shared" ref="J112:J124" si="5">IF(H112="Y/T",IF(I112="Ya",1,IF(I112="Tidak",0,"Error")),IF(H112="A/B/C",IF(I112="A",1,IF(I112="B",0.5,IF(I112="C",0,"Error"))),IF(H112="A/B/C/D",IF(I112="A",1,IF(I112="B",0.67,IF(I112="C",0.33,IF(I112="D",0,"Error")))),IF(H112="A/B/C/D/E",IF(I112="A",1,IF(I112="B",0.75,IF(I112="C",0.5,IF(I112="D",0.25,IF(I112="E",0,"Error")))))))))</f>
        <v>1</v>
      </c>
      <c r="K112" s="44"/>
      <c r="L112" s="71" t="s">
        <v>174</v>
      </c>
      <c r="M112" s="76" t="s">
        <v>262</v>
      </c>
      <c r="N112" s="149" t="s">
        <v>363</v>
      </c>
    </row>
    <row r="113" spans="1:14" s="1" customFormat="1" ht="45" x14ac:dyDescent="0.25">
      <c r="A113" s="2"/>
      <c r="B113" s="19"/>
      <c r="C113" s="19"/>
      <c r="D113" s="20"/>
      <c r="E113" s="21"/>
      <c r="F113" s="77"/>
      <c r="G113" s="56"/>
      <c r="H113" s="30"/>
      <c r="I113" s="105"/>
      <c r="J113" s="30"/>
      <c r="K113" s="44"/>
      <c r="L113" s="71"/>
      <c r="M113" s="76"/>
      <c r="N113" s="163" t="s">
        <v>445</v>
      </c>
    </row>
    <row r="114" spans="1:14" s="1" customFormat="1" ht="135" x14ac:dyDescent="0.25">
      <c r="A114" s="2">
        <v>128</v>
      </c>
      <c r="B114" s="19"/>
      <c r="C114" s="19"/>
      <c r="D114" s="20"/>
      <c r="E114" s="21" t="s">
        <v>8</v>
      </c>
      <c r="F114" s="65" t="s">
        <v>79</v>
      </c>
      <c r="G114" s="56"/>
      <c r="H114" s="74" t="s">
        <v>5</v>
      </c>
      <c r="I114" s="105" t="s">
        <v>316</v>
      </c>
      <c r="J114" s="30">
        <f>IF(H114="Y/T",IF(I114="Ya",1,IF(I114="Tidak",0,"Error")),IF(H114="A/B/C",IF(I114="A",1,IF(I114="B",0.5,IF(I114="C",0,"Error")))))</f>
        <v>1</v>
      </c>
      <c r="K114" s="44"/>
      <c r="L114" s="71" t="s">
        <v>175</v>
      </c>
      <c r="M114" s="82" t="s">
        <v>306</v>
      </c>
      <c r="N114" s="150" t="s">
        <v>364</v>
      </c>
    </row>
    <row r="115" spans="1:14" s="1" customFormat="1" ht="60" x14ac:dyDescent="0.25">
      <c r="A115" s="2"/>
      <c r="B115" s="19"/>
      <c r="C115" s="19"/>
      <c r="D115" s="20"/>
      <c r="E115" s="21"/>
      <c r="F115" s="65"/>
      <c r="G115" s="56"/>
      <c r="H115" s="74"/>
      <c r="I115" s="105"/>
      <c r="J115" s="30"/>
      <c r="K115" s="44"/>
      <c r="L115" s="71"/>
      <c r="M115" s="82"/>
      <c r="N115" s="164" t="s">
        <v>446</v>
      </c>
    </row>
    <row r="116" spans="1:14" s="1" customFormat="1" ht="120" x14ac:dyDescent="0.25">
      <c r="A116" s="2">
        <v>129</v>
      </c>
      <c r="B116" s="19"/>
      <c r="C116" s="19"/>
      <c r="D116" s="20"/>
      <c r="E116" s="21" t="s">
        <v>10</v>
      </c>
      <c r="F116" s="65" t="s">
        <v>80</v>
      </c>
      <c r="G116" s="56"/>
      <c r="H116" s="30" t="s">
        <v>12</v>
      </c>
      <c r="I116" s="105" t="s">
        <v>316</v>
      </c>
      <c r="J116" s="30">
        <f t="shared" si="5"/>
        <v>1</v>
      </c>
      <c r="K116" s="44"/>
      <c r="L116" s="71" t="s">
        <v>176</v>
      </c>
      <c r="M116" s="76" t="s">
        <v>264</v>
      </c>
      <c r="N116" s="149" t="s">
        <v>365</v>
      </c>
    </row>
    <row r="117" spans="1:14" s="1" customFormat="1" ht="45" x14ac:dyDescent="0.25">
      <c r="A117" s="2"/>
      <c r="B117" s="19"/>
      <c r="C117" s="19"/>
      <c r="D117" s="20"/>
      <c r="E117" s="21"/>
      <c r="F117" s="65"/>
      <c r="G117" s="56"/>
      <c r="H117" s="30"/>
      <c r="I117" s="105"/>
      <c r="J117" s="30"/>
      <c r="K117" s="44"/>
      <c r="L117" s="71"/>
      <c r="M117" s="76"/>
      <c r="N117" s="163" t="s">
        <v>447</v>
      </c>
    </row>
    <row r="118" spans="1:14" s="1" customFormat="1" ht="60" x14ac:dyDescent="0.25">
      <c r="A118" s="2"/>
      <c r="B118" s="19"/>
      <c r="C118" s="19"/>
      <c r="D118" s="20"/>
      <c r="E118" s="21" t="s">
        <v>11</v>
      </c>
      <c r="F118" s="65" t="s">
        <v>81</v>
      </c>
      <c r="G118" s="56"/>
      <c r="H118" s="30" t="s">
        <v>9</v>
      </c>
      <c r="I118" s="105" t="s">
        <v>315</v>
      </c>
      <c r="J118" s="30">
        <f t="shared" si="5"/>
        <v>1</v>
      </c>
      <c r="K118" s="44"/>
      <c r="L118" s="71" t="s">
        <v>177</v>
      </c>
      <c r="M118" s="22" t="s">
        <v>265</v>
      </c>
      <c r="N118" s="150" t="s">
        <v>366</v>
      </c>
    </row>
    <row r="119" spans="1:14" s="1" customFormat="1" ht="45" x14ac:dyDescent="0.25">
      <c r="A119" s="2"/>
      <c r="B119" s="19"/>
      <c r="C119" s="19"/>
      <c r="D119" s="20"/>
      <c r="E119" s="21"/>
      <c r="F119" s="65"/>
      <c r="G119" s="56"/>
      <c r="H119" s="30"/>
      <c r="I119" s="105"/>
      <c r="J119" s="30"/>
      <c r="K119" s="44"/>
      <c r="L119" s="71"/>
      <c r="M119" s="22"/>
      <c r="N119" s="164" t="s">
        <v>448</v>
      </c>
    </row>
    <row r="120" spans="1:14" s="1" customFormat="1" ht="180" x14ac:dyDescent="0.25">
      <c r="A120" s="2"/>
      <c r="B120" s="19"/>
      <c r="C120" s="19"/>
      <c r="D120" s="20"/>
      <c r="E120" s="21" t="s">
        <v>13</v>
      </c>
      <c r="F120" s="99" t="s">
        <v>82</v>
      </c>
      <c r="G120" s="56"/>
      <c r="H120" s="30" t="s">
        <v>12</v>
      </c>
      <c r="I120" s="105" t="s">
        <v>316</v>
      </c>
      <c r="J120" s="30">
        <f t="shared" si="5"/>
        <v>1</v>
      </c>
      <c r="K120" s="44"/>
      <c r="L120" s="71" t="s">
        <v>178</v>
      </c>
      <c r="M120" s="76" t="s">
        <v>266</v>
      </c>
      <c r="N120" s="149" t="s">
        <v>367</v>
      </c>
    </row>
    <row r="121" spans="1:14" s="1" customFormat="1" ht="45" x14ac:dyDescent="0.25">
      <c r="A121" s="2"/>
      <c r="B121" s="19"/>
      <c r="C121" s="19"/>
      <c r="D121" s="20"/>
      <c r="E121" s="21"/>
      <c r="F121" s="99"/>
      <c r="G121" s="56"/>
      <c r="H121" s="30"/>
      <c r="I121" s="105"/>
      <c r="J121" s="30"/>
      <c r="K121" s="44"/>
      <c r="L121" s="71"/>
      <c r="M121" s="76"/>
      <c r="N121" s="163" t="s">
        <v>449</v>
      </c>
    </row>
    <row r="122" spans="1:14" s="1" customFormat="1" ht="225" x14ac:dyDescent="0.25">
      <c r="A122" s="2"/>
      <c r="B122" s="19"/>
      <c r="C122" s="19"/>
      <c r="D122" s="20"/>
      <c r="E122" s="21" t="s">
        <v>14</v>
      </c>
      <c r="F122" s="98" t="s">
        <v>32</v>
      </c>
      <c r="G122" s="56"/>
      <c r="H122" s="30" t="s">
        <v>12</v>
      </c>
      <c r="I122" s="105" t="s">
        <v>316</v>
      </c>
      <c r="J122" s="30">
        <f t="shared" si="5"/>
        <v>1</v>
      </c>
      <c r="K122" s="44"/>
      <c r="L122" s="71" t="s">
        <v>179</v>
      </c>
      <c r="M122" s="76" t="s">
        <v>267</v>
      </c>
      <c r="N122" s="149" t="s">
        <v>368</v>
      </c>
    </row>
    <row r="123" spans="1:14" s="1" customFormat="1" ht="45" x14ac:dyDescent="0.25">
      <c r="A123" s="2"/>
      <c r="B123" s="19"/>
      <c r="C123" s="19"/>
      <c r="D123" s="20"/>
      <c r="E123" s="21"/>
      <c r="F123" s="98"/>
      <c r="G123" s="56"/>
      <c r="H123" s="30"/>
      <c r="I123" s="105"/>
      <c r="J123" s="30"/>
      <c r="K123" s="44"/>
      <c r="L123" s="71"/>
      <c r="M123" s="76"/>
      <c r="N123" s="163" t="s">
        <v>450</v>
      </c>
    </row>
    <row r="124" spans="1:14" s="1" customFormat="1" ht="135" x14ac:dyDescent="0.25">
      <c r="A124" s="2"/>
      <c r="B124" s="19"/>
      <c r="C124" s="19"/>
      <c r="D124" s="20"/>
      <c r="E124" s="21" t="s">
        <v>211</v>
      </c>
      <c r="F124" s="73" t="s">
        <v>212</v>
      </c>
      <c r="G124" s="130"/>
      <c r="H124" s="74" t="s">
        <v>5</v>
      </c>
      <c r="I124" s="105" t="s">
        <v>316</v>
      </c>
      <c r="J124" s="30">
        <f t="shared" si="5"/>
        <v>1</v>
      </c>
      <c r="K124" s="44"/>
      <c r="L124" s="71"/>
      <c r="M124" s="76" t="s">
        <v>268</v>
      </c>
      <c r="N124" s="149" t="s">
        <v>369</v>
      </c>
    </row>
    <row r="125" spans="1:14" s="1" customFormat="1" ht="60" x14ac:dyDescent="0.25">
      <c r="A125" s="2"/>
      <c r="B125" s="19"/>
      <c r="C125" s="19"/>
      <c r="D125" s="20"/>
      <c r="E125" s="21"/>
      <c r="F125" s="73"/>
      <c r="G125" s="130"/>
      <c r="H125" s="74"/>
      <c r="I125" s="105"/>
      <c r="J125" s="30"/>
      <c r="K125" s="44"/>
      <c r="L125" s="71"/>
      <c r="M125" s="76"/>
      <c r="N125" s="163" t="s">
        <v>451</v>
      </c>
    </row>
    <row r="126" spans="1:14" s="1" customFormat="1" x14ac:dyDescent="0.25">
      <c r="A126" s="2">
        <v>132</v>
      </c>
      <c r="B126" s="13"/>
      <c r="C126" s="13" t="s">
        <v>25</v>
      </c>
      <c r="D126" s="14" t="s">
        <v>112</v>
      </c>
      <c r="E126" s="15"/>
      <c r="F126" s="16"/>
      <c r="G126" s="128">
        <v>15</v>
      </c>
      <c r="H126" s="45"/>
      <c r="I126" s="104"/>
      <c r="J126" s="45">
        <f>SUM(J127,J132,J141,J150,J159)</f>
        <v>15</v>
      </c>
      <c r="K126" s="54">
        <f>+J126/G126</f>
        <v>1</v>
      </c>
      <c r="L126" s="54"/>
      <c r="M126" s="81"/>
      <c r="N126" s="114"/>
    </row>
    <row r="127" spans="1:14" s="1" customFormat="1" x14ac:dyDescent="0.25">
      <c r="A127" s="2">
        <v>133</v>
      </c>
      <c r="B127" s="17"/>
      <c r="C127" s="17"/>
      <c r="D127" s="18">
        <v>1</v>
      </c>
      <c r="E127" s="170" t="s">
        <v>90</v>
      </c>
      <c r="F127" s="170"/>
      <c r="G127" s="129">
        <v>3</v>
      </c>
      <c r="H127" s="31"/>
      <c r="I127" s="109"/>
      <c r="J127" s="31">
        <f>SUM(J128:J130)/COUNT(J128:J130)*G127</f>
        <v>3</v>
      </c>
      <c r="K127" s="42">
        <f>+J127/G127</f>
        <v>1</v>
      </c>
      <c r="L127" s="42"/>
      <c r="M127" s="80"/>
      <c r="N127" s="115"/>
    </row>
    <row r="128" spans="1:14" s="1" customFormat="1" ht="75" x14ac:dyDescent="0.25">
      <c r="A128" s="2">
        <v>134</v>
      </c>
      <c r="B128" s="19"/>
      <c r="C128" s="19"/>
      <c r="D128" s="20"/>
      <c r="E128" s="21" t="s">
        <v>4</v>
      </c>
      <c r="F128" s="63" t="s">
        <v>98</v>
      </c>
      <c r="G128" s="56"/>
      <c r="H128" s="30" t="s">
        <v>5</v>
      </c>
      <c r="I128" s="105" t="s">
        <v>316</v>
      </c>
      <c r="J128" s="30">
        <f>IF(H128="Y/T",IF(I128="Ya",1,IF(I128="Tidak",0,"Error")),IF(H128="A/B/C",IF(I128="A",1,IF(I128="B",0.5,IF(I128="C",0,"Error"))),IF(H128="A/B/C/D",IF(I128="A",1,IF(I128="B",0.67,IF(I128="C",0.33,IF(I128="D",0,"Error")))),IF(H128="A/B/C/D/E",IF(I128="A",1,IF(I128="B",0.75,IF(I128="C",0.5,IF(I128="D",0.25,IF(I128="E",0,"Error")))))))))</f>
        <v>1</v>
      </c>
      <c r="K128" s="44"/>
      <c r="L128" s="71" t="s">
        <v>180</v>
      </c>
      <c r="M128" s="82" t="s">
        <v>269</v>
      </c>
      <c r="N128" s="150" t="s">
        <v>370</v>
      </c>
    </row>
    <row r="129" spans="1:14" s="1" customFormat="1" ht="45" x14ac:dyDescent="0.25">
      <c r="A129" s="2"/>
      <c r="B129" s="19"/>
      <c r="C129" s="19"/>
      <c r="D129" s="20"/>
      <c r="E129" s="21"/>
      <c r="F129" s="63"/>
      <c r="G129" s="56"/>
      <c r="H129" s="30"/>
      <c r="I129" s="105"/>
      <c r="J129" s="30"/>
      <c r="K129" s="44"/>
      <c r="L129" s="71"/>
      <c r="M129" s="82"/>
      <c r="N129" s="164" t="s">
        <v>452</v>
      </c>
    </row>
    <row r="130" spans="1:14" s="1" customFormat="1" ht="210" x14ac:dyDescent="0.25">
      <c r="A130" s="2">
        <v>135</v>
      </c>
      <c r="B130" s="19"/>
      <c r="C130" s="19"/>
      <c r="D130" s="20"/>
      <c r="E130" s="21" t="s">
        <v>6</v>
      </c>
      <c r="F130" s="63" t="s">
        <v>97</v>
      </c>
      <c r="G130" s="56"/>
      <c r="H130" s="30" t="s">
        <v>5</v>
      </c>
      <c r="I130" s="105" t="s">
        <v>316</v>
      </c>
      <c r="J130" s="30">
        <f t="shared" ref="J130" si="6">IF(H130="Y/T",IF(I130="Ya",1,IF(I130="Tidak",0,"Error")),IF(H130="A/B/C",IF(I130="A",1,IF(I130="B",0.5,IF(I130="C",0,"Error"))),IF(H130="A/B/C/D",IF(I130="A",1,IF(I130="B",0.67,IF(I130="C",0.33,IF(I130="D",0,"Error")))),IF(H130="A/B/C/D/E",IF(I130="A",1,IF(I130="B",0.75,IF(I130="C",0.5,IF(I130="D",0.25,IF(I130="E",0,"Error")))))))))</f>
        <v>1</v>
      </c>
      <c r="K130" s="44"/>
      <c r="L130" s="71" t="s">
        <v>181</v>
      </c>
      <c r="M130" s="82" t="s">
        <v>270</v>
      </c>
      <c r="N130" s="150" t="s">
        <v>371</v>
      </c>
    </row>
    <row r="131" spans="1:14" s="1" customFormat="1" ht="45" x14ac:dyDescent="0.25">
      <c r="A131" s="2"/>
      <c r="B131" s="19"/>
      <c r="C131" s="19"/>
      <c r="D131" s="20"/>
      <c r="E131" s="21"/>
      <c r="F131" s="63"/>
      <c r="G131" s="56"/>
      <c r="H131" s="30"/>
      <c r="I131" s="105"/>
      <c r="J131" s="30"/>
      <c r="K131" s="44"/>
      <c r="L131" s="71"/>
      <c r="M131" s="82"/>
      <c r="N131" s="164" t="s">
        <v>453</v>
      </c>
    </row>
    <row r="132" spans="1:14" s="1" customFormat="1" x14ac:dyDescent="0.25">
      <c r="A132" s="2">
        <v>139</v>
      </c>
      <c r="B132" s="17"/>
      <c r="C132" s="17"/>
      <c r="D132" s="18">
        <v>2</v>
      </c>
      <c r="E132" s="170" t="s">
        <v>91</v>
      </c>
      <c r="F132" s="170"/>
      <c r="G132" s="129">
        <v>3</v>
      </c>
      <c r="H132" s="31"/>
      <c r="I132" s="109"/>
      <c r="J132" s="31">
        <f>SUM(J133:J139)/COUNT(J133:J139)*G132</f>
        <v>3</v>
      </c>
      <c r="K132" s="42">
        <f>+J132/G132</f>
        <v>1</v>
      </c>
      <c r="L132" s="42"/>
      <c r="M132" s="80"/>
      <c r="N132" s="115"/>
    </row>
    <row r="133" spans="1:14" s="1" customFormat="1" ht="285" x14ac:dyDescent="0.25">
      <c r="A133" s="2">
        <v>140</v>
      </c>
      <c r="B133" s="19"/>
      <c r="C133" s="19"/>
      <c r="D133" s="20"/>
      <c r="E133" s="21" t="s">
        <v>4</v>
      </c>
      <c r="F133" s="73" t="s">
        <v>34</v>
      </c>
      <c r="G133" s="56"/>
      <c r="H133" s="30" t="s">
        <v>12</v>
      </c>
      <c r="I133" s="105" t="s">
        <v>316</v>
      </c>
      <c r="J133" s="30">
        <f>IF(H133="Y/T",IF(I133="Ya",1,IF(I133="Tidak",0,"Error")),IF(H133="A/B/C",IF(I133="A",1,IF(I133="B",0.5,IF(I133="C",0,"Error"))),IF(H133="A/B/C/D",IF(I133="A",1,IF(I133="B",0.67,IF(I133="C",0.33,IF(I133="D",0,"Error")))),IF(H133="A/B/C/D/E",IF(I133="A",1,IF(I133="B",0.75,IF(I133="C",0.5,IF(I133="D",0.25,IF(I133="E",0,"Error")))))))))</f>
        <v>1</v>
      </c>
      <c r="K133" s="44"/>
      <c r="L133" s="71" t="s">
        <v>183</v>
      </c>
      <c r="M133" s="76" t="s">
        <v>271</v>
      </c>
      <c r="N133" s="149" t="s">
        <v>372</v>
      </c>
    </row>
    <row r="134" spans="1:14" s="1" customFormat="1" ht="45" x14ac:dyDescent="0.25">
      <c r="A134" s="2"/>
      <c r="B134" s="19"/>
      <c r="C134" s="19"/>
      <c r="D134" s="20"/>
      <c r="E134" s="21"/>
      <c r="F134" s="73"/>
      <c r="G134" s="56"/>
      <c r="H134" s="30"/>
      <c r="I134" s="105"/>
      <c r="J134" s="30"/>
      <c r="K134" s="44"/>
      <c r="L134" s="71"/>
      <c r="M134" s="76"/>
      <c r="N134" s="163" t="s">
        <v>454</v>
      </c>
    </row>
    <row r="135" spans="1:14" s="1" customFormat="1" ht="315" x14ac:dyDescent="0.25">
      <c r="A135" s="2">
        <v>141</v>
      </c>
      <c r="B135" s="19"/>
      <c r="C135" s="19"/>
      <c r="D135" s="20"/>
      <c r="E135" s="21" t="s">
        <v>6</v>
      </c>
      <c r="F135" s="79" t="s">
        <v>307</v>
      </c>
      <c r="G135" s="56"/>
      <c r="H135" s="30" t="s">
        <v>12</v>
      </c>
      <c r="I135" s="105" t="s">
        <v>316</v>
      </c>
      <c r="J135" s="30">
        <f>IF(H135="Y/T",IF(I135="Ya",1,IF(I135="Tidak",0,"Error")),IF(H135="A/B/C",IF(I135="A",1,IF(I135="B",0.5,IF(I135="C",0,"Error"))),IF(H135="A/B/C/D",IF(I135="A",1,IF(I135="B",0.67,IF(I135="C",0.33,IF(I135="D",0,"Error")))),IF(H135="A/B/C/D/E",IF(I135="A",1,IF(I135="B",0.75,IF(I135="C",0.5,IF(I135="D",0.25,IF(I135="E",0,"Error")))))))))</f>
        <v>1</v>
      </c>
      <c r="K135" s="44"/>
      <c r="L135" s="71" t="s">
        <v>182</v>
      </c>
      <c r="M135" s="78" t="s">
        <v>308</v>
      </c>
      <c r="N135" s="149" t="s">
        <v>373</v>
      </c>
    </row>
    <row r="136" spans="1:14" s="1" customFormat="1" ht="45" x14ac:dyDescent="0.25">
      <c r="A136" s="2"/>
      <c r="B136" s="19"/>
      <c r="C136" s="19"/>
      <c r="D136" s="20"/>
      <c r="E136" s="21"/>
      <c r="F136" s="79"/>
      <c r="G136" s="56"/>
      <c r="H136" s="30"/>
      <c r="I136" s="105"/>
      <c r="J136" s="30"/>
      <c r="K136" s="44"/>
      <c r="L136" s="71"/>
      <c r="M136" s="78"/>
      <c r="N136" s="163" t="s">
        <v>455</v>
      </c>
    </row>
    <row r="137" spans="1:14" s="1" customFormat="1" ht="195" x14ac:dyDescent="0.25">
      <c r="A137" s="2">
        <v>142</v>
      </c>
      <c r="B137" s="19"/>
      <c r="C137" s="19"/>
      <c r="D137" s="20"/>
      <c r="E137" s="21" t="s">
        <v>8</v>
      </c>
      <c r="F137" s="73" t="s">
        <v>35</v>
      </c>
      <c r="G137" s="56"/>
      <c r="H137" s="30" t="s">
        <v>5</v>
      </c>
      <c r="I137" s="105" t="s">
        <v>316</v>
      </c>
      <c r="J137" s="30">
        <f t="shared" ref="J137:J139" si="7">IF(H137="Y/T",IF(I137="Ya",1,IF(I137="Tidak",0,"Error")),IF(H137="A/B/C",IF(I137="A",1,IF(I137="B",0.5,IF(I137="C",0,"Error"))),IF(H137="A/B/C/D",IF(I137="A",1,IF(I137="B",0.67,IF(I137="C",0.33,IF(I137="D",0,"Error")))),IF(H137="A/B/C/D/E",IF(I137="A",1,IF(I137="B",0.75,IF(I137="C",0.5,IF(I137="D",0.25,IF(I137="E",0,"Error")))))))))</f>
        <v>1</v>
      </c>
      <c r="K137" s="44"/>
      <c r="L137" s="71" t="s">
        <v>184</v>
      </c>
      <c r="M137" s="82" t="s">
        <v>272</v>
      </c>
      <c r="N137" s="158" t="s">
        <v>374</v>
      </c>
    </row>
    <row r="138" spans="1:14" s="1" customFormat="1" ht="45" x14ac:dyDescent="0.25">
      <c r="A138" s="2"/>
      <c r="B138" s="19"/>
      <c r="C138" s="19"/>
      <c r="D138" s="20"/>
      <c r="E138" s="21"/>
      <c r="F138" s="73"/>
      <c r="G138" s="56"/>
      <c r="H138" s="30"/>
      <c r="I138" s="105"/>
      <c r="J138" s="30"/>
      <c r="K138" s="44"/>
      <c r="L138" s="71"/>
      <c r="M138" s="82"/>
      <c r="N138" s="165" t="s">
        <v>455</v>
      </c>
    </row>
    <row r="139" spans="1:14" s="1" customFormat="1" ht="150" x14ac:dyDescent="0.25">
      <c r="A139" s="2">
        <v>143</v>
      </c>
      <c r="B139" s="19"/>
      <c r="C139" s="19"/>
      <c r="D139" s="20"/>
      <c r="E139" s="21" t="s">
        <v>10</v>
      </c>
      <c r="F139" s="35" t="s">
        <v>36</v>
      </c>
      <c r="G139" s="56"/>
      <c r="H139" s="30" t="s">
        <v>5</v>
      </c>
      <c r="I139" s="105" t="s">
        <v>316</v>
      </c>
      <c r="J139" s="30">
        <f t="shared" si="7"/>
        <v>1</v>
      </c>
      <c r="K139" s="44"/>
      <c r="L139" s="71" t="s">
        <v>185</v>
      </c>
      <c r="M139" s="82" t="s">
        <v>275</v>
      </c>
      <c r="N139" s="150" t="s">
        <v>375</v>
      </c>
    </row>
    <row r="140" spans="1:14" s="1" customFormat="1" ht="45" x14ac:dyDescent="0.25">
      <c r="A140" s="2"/>
      <c r="B140" s="19"/>
      <c r="C140" s="19"/>
      <c r="D140" s="20"/>
      <c r="E140" s="21"/>
      <c r="F140" s="35"/>
      <c r="G140" s="56"/>
      <c r="H140" s="30"/>
      <c r="I140" s="105"/>
      <c r="J140" s="30"/>
      <c r="K140" s="44"/>
      <c r="L140" s="71"/>
      <c r="M140" s="82"/>
      <c r="N140" s="164" t="s">
        <v>456</v>
      </c>
    </row>
    <row r="141" spans="1:14" s="1" customFormat="1" x14ac:dyDescent="0.25">
      <c r="A141" s="2">
        <v>146</v>
      </c>
      <c r="B141" s="17"/>
      <c r="C141" s="17"/>
      <c r="D141" s="18">
        <v>3</v>
      </c>
      <c r="E141" s="170" t="s">
        <v>92</v>
      </c>
      <c r="F141" s="170"/>
      <c r="G141" s="129">
        <v>3</v>
      </c>
      <c r="H141" s="31"/>
      <c r="I141" s="109"/>
      <c r="J141" s="31">
        <f>SUM(J142:J148)/COUNT(J142:J148)*G141</f>
        <v>3</v>
      </c>
      <c r="K141" s="42">
        <f>+J141/G141</f>
        <v>1</v>
      </c>
      <c r="L141" s="42"/>
      <c r="M141" s="80"/>
      <c r="N141" s="115"/>
    </row>
    <row r="142" spans="1:14" s="1" customFormat="1" ht="345" x14ac:dyDescent="0.25">
      <c r="A142" s="2">
        <v>147</v>
      </c>
      <c r="B142" s="19"/>
      <c r="C142" s="19"/>
      <c r="D142" s="20"/>
      <c r="E142" s="21" t="s">
        <v>4</v>
      </c>
      <c r="F142" s="73" t="s">
        <v>37</v>
      </c>
      <c r="G142" s="56"/>
      <c r="H142" s="74" t="s">
        <v>12</v>
      </c>
      <c r="I142" s="105" t="s">
        <v>316</v>
      </c>
      <c r="J142" s="30">
        <f>IF(H142="Y/T",IF(I142="Ya",1,IF(I142="Tidak",0,"Error")),IF(H142="A/B/C",IF(I142="A",1,IF(I142="B",0.5,IF(I142="C",0,"Error"))),IF(H142="A/B/C/D",IF(I142="A",1,IF(I142="B",0.67,IF(I142="C",0.33,IF(I142="D",0,"Error")))),IF(H142="A/B/C/D/E",IF(I142="A",1,IF(I142="B",0.75,IF(I142="C",0.5,IF(I142="D",0.25,IF(I142="E",0,"Error")))))))))</f>
        <v>1</v>
      </c>
      <c r="K142" s="44"/>
      <c r="L142" s="71" t="s">
        <v>186</v>
      </c>
      <c r="M142" s="76" t="s">
        <v>273</v>
      </c>
      <c r="N142" s="149" t="s">
        <v>376</v>
      </c>
    </row>
    <row r="143" spans="1:14" s="1" customFormat="1" ht="45" x14ac:dyDescent="0.25">
      <c r="A143" s="2"/>
      <c r="B143" s="19"/>
      <c r="C143" s="19"/>
      <c r="D143" s="20"/>
      <c r="E143" s="21"/>
      <c r="F143" s="73"/>
      <c r="G143" s="56"/>
      <c r="H143" s="74"/>
      <c r="I143" s="105"/>
      <c r="J143" s="30"/>
      <c r="K143" s="44"/>
      <c r="L143" s="71"/>
      <c r="M143" s="76"/>
      <c r="N143" s="163" t="s">
        <v>457</v>
      </c>
    </row>
    <row r="144" spans="1:14" s="1" customFormat="1" ht="174" customHeight="1" x14ac:dyDescent="0.25">
      <c r="A144" s="2">
        <v>148</v>
      </c>
      <c r="B144" s="19"/>
      <c r="C144" s="19"/>
      <c r="D144" s="20"/>
      <c r="E144" s="21" t="s">
        <v>6</v>
      </c>
      <c r="F144" s="34" t="s">
        <v>38</v>
      </c>
      <c r="G144" s="56"/>
      <c r="H144" s="30" t="s">
        <v>12</v>
      </c>
      <c r="I144" s="105" t="s">
        <v>316</v>
      </c>
      <c r="J144" s="30">
        <f t="shared" ref="J144" si="8">IF(H144="Y/T",IF(I144="Ya",1,IF(I144="Tidak",0,"Error")),IF(H144="A/B/C",IF(I144="A",1,IF(I144="B",0.5,IF(I144="C",0,"Error"))),IF(H144="A/B/C/D",IF(I144="A",1,IF(I144="B",0.67,IF(I144="C",0.33,IF(I144="D",0,"Error")))),IF(H144="A/B/C/D/E",IF(I144="A",1,IF(I144="B",0.75,IF(I144="C",0.5,IF(I144="D",0.25,IF(I144="E",0,"Error")))))))))</f>
        <v>1</v>
      </c>
      <c r="K144" s="44"/>
      <c r="L144" s="71" t="s">
        <v>187</v>
      </c>
      <c r="M144" s="82" t="s">
        <v>274</v>
      </c>
      <c r="N144" s="159" t="s">
        <v>377</v>
      </c>
    </row>
    <row r="145" spans="1:14" s="1" customFormat="1" ht="40.5" customHeight="1" x14ac:dyDescent="0.25">
      <c r="A145" s="2"/>
      <c r="B145" s="19"/>
      <c r="C145" s="19"/>
      <c r="D145" s="20"/>
      <c r="E145" s="21"/>
      <c r="F145" s="34"/>
      <c r="G145" s="56"/>
      <c r="H145" s="30"/>
      <c r="I145" s="105"/>
      <c r="J145" s="30"/>
      <c r="K145" s="44"/>
      <c r="L145" s="71"/>
      <c r="M145" s="82"/>
      <c r="N145" s="167" t="s">
        <v>458</v>
      </c>
    </row>
    <row r="146" spans="1:14" s="1" customFormat="1" ht="180" x14ac:dyDescent="0.25">
      <c r="A146" s="2">
        <v>149</v>
      </c>
      <c r="B146" s="19"/>
      <c r="C146" s="19"/>
      <c r="D146" s="20"/>
      <c r="E146" s="21" t="s">
        <v>8</v>
      </c>
      <c r="F146" s="34" t="s">
        <v>102</v>
      </c>
      <c r="G146" s="56"/>
      <c r="H146" s="30" t="s">
        <v>12</v>
      </c>
      <c r="I146" s="105" t="s">
        <v>316</v>
      </c>
      <c r="J146" s="30">
        <f>IF(H146="A/B/C/D",IF(I144="D",0,IF(I146="A",1,IF(I144="D",0,IF(I146="B",0.67,IF(I144="D",0,IF(I146="C",0.33,IF(I144="D",0,IF(I146="D",0,"Error")))))))))</f>
        <v>1</v>
      </c>
      <c r="K146" s="44"/>
      <c r="L146" s="71" t="s">
        <v>188</v>
      </c>
      <c r="M146" s="76" t="s">
        <v>278</v>
      </c>
      <c r="N146" s="158" t="s">
        <v>378</v>
      </c>
    </row>
    <row r="147" spans="1:14" s="1" customFormat="1" ht="45" x14ac:dyDescent="0.25">
      <c r="A147" s="2"/>
      <c r="B147" s="19"/>
      <c r="C147" s="19"/>
      <c r="D147" s="20"/>
      <c r="E147" s="21"/>
      <c r="F147" s="34"/>
      <c r="G147" s="56"/>
      <c r="H147" s="30"/>
      <c r="I147" s="105"/>
      <c r="J147" s="30"/>
      <c r="K147" s="44"/>
      <c r="L147" s="71"/>
      <c r="M147" s="76"/>
      <c r="N147" s="165" t="s">
        <v>459</v>
      </c>
    </row>
    <row r="148" spans="1:14" s="1" customFormat="1" ht="180" x14ac:dyDescent="0.25">
      <c r="A148" s="2">
        <v>150</v>
      </c>
      <c r="B148" s="19"/>
      <c r="C148" s="19"/>
      <c r="D148" s="20"/>
      <c r="E148" s="21" t="s">
        <v>10</v>
      </c>
      <c r="F148" s="34" t="s">
        <v>39</v>
      </c>
      <c r="G148" s="56"/>
      <c r="H148" s="30" t="s">
        <v>5</v>
      </c>
      <c r="I148" s="105" t="s">
        <v>316</v>
      </c>
      <c r="J148" s="30">
        <f>IF(H148="A/B/C",IF(J146=0,0,IF(I148="A",1,IF(J146=0,0,IF(I148="B",0.5,IF(J146=0,0,IF(I148="C",0,"Error")))))))</f>
        <v>1</v>
      </c>
      <c r="K148" s="44"/>
      <c r="L148" s="71" t="s">
        <v>191</v>
      </c>
      <c r="M148" s="82" t="s">
        <v>276</v>
      </c>
      <c r="N148" s="150" t="s">
        <v>379</v>
      </c>
    </row>
    <row r="149" spans="1:14" s="1" customFormat="1" ht="60" x14ac:dyDescent="0.25">
      <c r="A149" s="2"/>
      <c r="B149" s="19"/>
      <c r="C149" s="19"/>
      <c r="D149" s="20"/>
      <c r="E149" s="21"/>
      <c r="F149" s="34"/>
      <c r="G149" s="56"/>
      <c r="H149" s="30"/>
      <c r="I149" s="105"/>
      <c r="J149" s="30"/>
      <c r="K149" s="44"/>
      <c r="L149" s="71"/>
      <c r="M149" s="82"/>
      <c r="N149" s="168" t="s">
        <v>460</v>
      </c>
    </row>
    <row r="150" spans="1:14" s="1" customFormat="1" x14ac:dyDescent="0.25">
      <c r="A150" s="2">
        <v>152</v>
      </c>
      <c r="B150" s="17"/>
      <c r="C150" s="17"/>
      <c r="D150" s="18">
        <v>4</v>
      </c>
      <c r="E150" s="170" t="s">
        <v>93</v>
      </c>
      <c r="F150" s="170"/>
      <c r="G150" s="129">
        <v>3</v>
      </c>
      <c r="H150" s="31"/>
      <c r="I150" s="133"/>
      <c r="J150" s="31">
        <f>SUM(J151:J157)/COUNT(J151:J157)*G150</f>
        <v>3</v>
      </c>
      <c r="K150" s="42">
        <f>+J150/G150</f>
        <v>1</v>
      </c>
      <c r="L150" s="42"/>
      <c r="M150" s="80"/>
      <c r="N150" s="160"/>
    </row>
    <row r="151" spans="1:14" s="1" customFormat="1" ht="75" x14ac:dyDescent="0.25">
      <c r="A151" s="2"/>
      <c r="B151" s="19"/>
      <c r="C151" s="19"/>
      <c r="D151" s="20"/>
      <c r="E151" s="66" t="s">
        <v>4</v>
      </c>
      <c r="F151" s="73" t="s">
        <v>214</v>
      </c>
      <c r="G151" s="130"/>
      <c r="H151" s="74" t="s">
        <v>9</v>
      </c>
      <c r="I151" s="105" t="s">
        <v>315</v>
      </c>
      <c r="J151" s="30">
        <f>IF(H151="Y/T",IF(I151="Ya",1,IF(I151="Tidak",0,"Error")),IF(H151="A/B/C",IF(I151="A",1,IF(I151="B",0.5,IF(I151="C",0,"Error"))),IF(H151="A/B/C/D",IF(I151="A",1,IF(I151="B",0.67,IF(I151="C",0.33,IF(I151="D",0,"Error")))),IF(H151="A/B/C/D/E",IF(I151="A",1,IF(I151="B",0.75,IF(I151="C",0.5,IF(I151="D",0.25,IF(I151="E",0,"Error")))))))))</f>
        <v>1</v>
      </c>
      <c r="K151" s="44"/>
      <c r="L151" s="71"/>
      <c r="M151" s="75" t="s">
        <v>277</v>
      </c>
      <c r="N151" s="150" t="s">
        <v>380</v>
      </c>
    </row>
    <row r="152" spans="1:14" s="1" customFormat="1" ht="45" x14ac:dyDescent="0.25">
      <c r="A152" s="2"/>
      <c r="B152" s="19"/>
      <c r="C152" s="19"/>
      <c r="D152" s="20"/>
      <c r="E152" s="66"/>
      <c r="F152" s="73"/>
      <c r="G152" s="130"/>
      <c r="H152" s="74"/>
      <c r="I152" s="105"/>
      <c r="J152" s="30"/>
      <c r="K152" s="44"/>
      <c r="L152" s="71"/>
      <c r="M152" s="75"/>
      <c r="N152" s="164" t="s">
        <v>461</v>
      </c>
    </row>
    <row r="153" spans="1:14" s="1" customFormat="1" ht="300" x14ac:dyDescent="0.25">
      <c r="A153" s="2">
        <v>153</v>
      </c>
      <c r="B153" s="19"/>
      <c r="C153" s="19"/>
      <c r="D153" s="20"/>
      <c r="E153" s="66" t="s">
        <v>6</v>
      </c>
      <c r="F153" s="63" t="s">
        <v>99</v>
      </c>
      <c r="G153" s="130"/>
      <c r="H153" s="74" t="s">
        <v>12</v>
      </c>
      <c r="I153" s="105" t="s">
        <v>316</v>
      </c>
      <c r="J153" s="30">
        <f>IF(H153="Y/T",IF(I153="Ya",1,IF(I153="Tidak",0,"Error")),IF(H153="A/B/C",IF(I153="A",1,IF(I153="B",0.5,IF(I153="C",0,"Error"))),IF(H153="A/B/C/D",IF(I153="A",1,IF(I153="B",0.67,IF(I153="C",0.33,IF(I153="D",0,"Error")))),IF(H153="A/B/C/D/E",IF(I153="A",1,IF(I153="B",0.75,IF(I153="C",0.5,IF(I153="D",0.25,IF(I153="E",0,"Error")))))))))</f>
        <v>1</v>
      </c>
      <c r="K153" s="44"/>
      <c r="L153" s="71" t="s">
        <v>189</v>
      </c>
      <c r="M153" s="147" t="s">
        <v>318</v>
      </c>
      <c r="N153" s="151" t="s">
        <v>381</v>
      </c>
    </row>
    <row r="154" spans="1:14" s="1" customFormat="1" ht="45" x14ac:dyDescent="0.25">
      <c r="A154" s="2"/>
      <c r="B154" s="19"/>
      <c r="C154" s="19"/>
      <c r="D154" s="20"/>
      <c r="E154" s="66"/>
      <c r="F154" s="63"/>
      <c r="G154" s="130"/>
      <c r="H154" s="74"/>
      <c r="I154" s="105"/>
      <c r="J154" s="30"/>
      <c r="K154" s="44"/>
      <c r="L154" s="71"/>
      <c r="M154" s="147"/>
      <c r="N154" s="163" t="s">
        <v>462</v>
      </c>
    </row>
    <row r="155" spans="1:14" s="1" customFormat="1" ht="180" x14ac:dyDescent="0.25">
      <c r="A155" s="2">
        <v>154</v>
      </c>
      <c r="B155" s="19"/>
      <c r="C155" s="19"/>
      <c r="D155" s="20"/>
      <c r="E155" s="21" t="s">
        <v>8</v>
      </c>
      <c r="F155" s="86" t="s">
        <v>100</v>
      </c>
      <c r="G155" s="56"/>
      <c r="H155" s="30" t="s">
        <v>12</v>
      </c>
      <c r="I155" s="105" t="s">
        <v>316</v>
      </c>
      <c r="J155" s="30">
        <f>IF(H155="A/B/C/D",IF(I153="Tidak",0,IF(I155="A",1,IF(I155="Tidak",0,IF(I155="B",0.67,IF(I153="Tidak",0,IF(I155="C",0.33,IF(I153="Tidak",0,IF(I155="D",0,"Error")))))))))</f>
        <v>1</v>
      </c>
      <c r="K155" s="44"/>
      <c r="L155" s="71" t="s">
        <v>190</v>
      </c>
      <c r="M155" s="147" t="s">
        <v>279</v>
      </c>
      <c r="N155" s="151" t="s">
        <v>382</v>
      </c>
    </row>
    <row r="156" spans="1:14" s="1" customFormat="1" ht="45" x14ac:dyDescent="0.25">
      <c r="A156" s="2"/>
      <c r="B156" s="19"/>
      <c r="C156" s="19"/>
      <c r="D156" s="20"/>
      <c r="E156" s="21"/>
      <c r="F156" s="86"/>
      <c r="G156" s="56"/>
      <c r="H156" s="30"/>
      <c r="I156" s="105"/>
      <c r="J156" s="30"/>
      <c r="K156" s="44"/>
      <c r="L156" s="71"/>
      <c r="M156" s="147"/>
      <c r="N156" s="163" t="s">
        <v>463</v>
      </c>
    </row>
    <row r="157" spans="1:14" s="1" customFormat="1" ht="225" x14ac:dyDescent="0.25">
      <c r="A157" s="2">
        <v>155</v>
      </c>
      <c r="B157" s="19"/>
      <c r="C157" s="19"/>
      <c r="D157" s="20"/>
      <c r="E157" s="21" t="s">
        <v>10</v>
      </c>
      <c r="F157" s="34" t="s">
        <v>101</v>
      </c>
      <c r="G157" s="56"/>
      <c r="H157" s="74" t="s">
        <v>12</v>
      </c>
      <c r="I157" s="105" t="s">
        <v>316</v>
      </c>
      <c r="J157" s="30">
        <f>IF(H157="Y/T",IF(I157="Ya",1,IF(I157="Tidak",0,"Error")),IF(H157="A/B/C",IF(I157="A",1,IF(I157="B",0.5,IF(I157="C",0,"Error"))),IF(H157="A/B/C/D",IF(I157="A",1,IF(I157="B",0.67,IF(I157="C",0.33,IF(I157="D",0,"Error")))),IF(H157="A/B/C/D/E",IF(I157="A",1,IF(I157="B",0.75,IF(I157="C",0.5,IF(I157="D",0.25,IF(I157="E",0,"Error")))))))))</f>
        <v>1</v>
      </c>
      <c r="K157" s="44"/>
      <c r="L157" s="71" t="s">
        <v>192</v>
      </c>
      <c r="M157" s="82" t="s">
        <v>283</v>
      </c>
      <c r="N157" s="161" t="s">
        <v>383</v>
      </c>
    </row>
    <row r="158" spans="1:14" s="1" customFormat="1" ht="45" x14ac:dyDescent="0.25">
      <c r="A158" s="2"/>
      <c r="B158" s="19"/>
      <c r="C158" s="19"/>
      <c r="D158" s="20"/>
      <c r="E158" s="21"/>
      <c r="F158" s="34"/>
      <c r="G158" s="56"/>
      <c r="H158" s="74"/>
      <c r="I158" s="105"/>
      <c r="J158" s="30"/>
      <c r="K158" s="44"/>
      <c r="L158" s="71"/>
      <c r="M158" s="82"/>
      <c r="N158" s="164" t="s">
        <v>464</v>
      </c>
    </row>
    <row r="159" spans="1:14" s="1" customFormat="1" x14ac:dyDescent="0.25">
      <c r="A159" s="2">
        <v>158</v>
      </c>
      <c r="B159" s="17"/>
      <c r="C159" s="17"/>
      <c r="D159" s="18">
        <v>5</v>
      </c>
      <c r="E159" s="170" t="s">
        <v>94</v>
      </c>
      <c r="F159" s="170"/>
      <c r="G159" s="129">
        <v>3</v>
      </c>
      <c r="H159" s="31"/>
      <c r="I159" s="109"/>
      <c r="J159" s="31">
        <f>SUM(J160:J168)/COUNT(J160:J168)*G159</f>
        <v>3</v>
      </c>
      <c r="K159" s="42">
        <f>+J159/G159</f>
        <v>1</v>
      </c>
      <c r="L159" s="42"/>
      <c r="M159" s="80"/>
      <c r="N159" s="115"/>
    </row>
    <row r="160" spans="1:14" s="1" customFormat="1" ht="90" x14ac:dyDescent="0.25">
      <c r="A160" s="2">
        <v>159</v>
      </c>
      <c r="B160" s="19"/>
      <c r="C160" s="19"/>
      <c r="D160" s="20"/>
      <c r="E160" s="21" t="s">
        <v>4</v>
      </c>
      <c r="F160" s="35" t="s">
        <v>40</v>
      </c>
      <c r="G160" s="56"/>
      <c r="H160" s="30" t="s">
        <v>9</v>
      </c>
      <c r="I160" s="105" t="s">
        <v>315</v>
      </c>
      <c r="J160" s="30">
        <f>IF(H160="Y/T",IF(I160="Ya",1,IF(I160="Tidak",0,"Error")),IF(H160="A/B/C",IF(I160="A",1,IF(I160="B",0.5,IF(I160="C",0,"Error"))),IF(H160="A/B/C/D",IF(I160="A",1,IF(I160="B",0.67,IF(I160="C",0.33,IF(I160="D",0,"Error")))),IF(H160="A/B/C/D/E",IF(I160="A",1,IF(I160="B",0.75,IF(I160="C",0.5,IF(I160="D",0.25,IF(I160="E",0,"Error")))))))))</f>
        <v>1</v>
      </c>
      <c r="K160" s="44"/>
      <c r="L160" s="71" t="s">
        <v>193</v>
      </c>
      <c r="M160" s="22" t="s">
        <v>280</v>
      </c>
      <c r="N160" s="150" t="s">
        <v>384</v>
      </c>
    </row>
    <row r="161" spans="1:14" s="1" customFormat="1" ht="45" x14ac:dyDescent="0.25">
      <c r="A161" s="2"/>
      <c r="B161" s="19"/>
      <c r="C161" s="19"/>
      <c r="D161" s="20"/>
      <c r="E161" s="21"/>
      <c r="F161" s="35"/>
      <c r="G161" s="56"/>
      <c r="H161" s="30"/>
      <c r="I161" s="105"/>
      <c r="J161" s="30"/>
      <c r="K161" s="44"/>
      <c r="L161" s="71"/>
      <c r="M161" s="22"/>
      <c r="N161" s="164" t="s">
        <v>465</v>
      </c>
    </row>
    <row r="162" spans="1:14" s="1" customFormat="1" ht="240" x14ac:dyDescent="0.25">
      <c r="A162" s="2">
        <v>160</v>
      </c>
      <c r="B162" s="19"/>
      <c r="C162" s="19"/>
      <c r="D162" s="20"/>
      <c r="E162" s="21" t="s">
        <v>6</v>
      </c>
      <c r="F162" s="73" t="s">
        <v>215</v>
      </c>
      <c r="G162" s="56"/>
      <c r="H162" s="30" t="s">
        <v>12</v>
      </c>
      <c r="I162" s="105" t="s">
        <v>316</v>
      </c>
      <c r="J162" s="30">
        <f>IF(H162="A/B/C/D",IF(I160="Tidak",0,IF(I162="A",1,IF(I160="Tidak",0,IF(I162="B",0.67,IF(I160="Tidak",0,IF(I162="C",0.33,IF(I160="Tidak",0,IF(I162="D",0,"Error")))))))))</f>
        <v>1</v>
      </c>
      <c r="K162" s="44"/>
      <c r="L162" s="71" t="s">
        <v>194</v>
      </c>
      <c r="M162" s="82" t="s">
        <v>282</v>
      </c>
      <c r="N162" s="150" t="s">
        <v>385</v>
      </c>
    </row>
    <row r="163" spans="1:14" s="1" customFormat="1" ht="45" x14ac:dyDescent="0.25">
      <c r="A163" s="2"/>
      <c r="B163" s="19"/>
      <c r="C163" s="19"/>
      <c r="D163" s="20"/>
      <c r="E163" s="21"/>
      <c r="F163" s="73"/>
      <c r="G163" s="56"/>
      <c r="H163" s="30"/>
      <c r="I163" s="105"/>
      <c r="J163" s="30"/>
      <c r="K163" s="44"/>
      <c r="L163" s="71"/>
      <c r="M163" s="82"/>
      <c r="N163" s="164" t="s">
        <v>466</v>
      </c>
    </row>
    <row r="164" spans="1:14" s="1" customFormat="1" ht="195" x14ac:dyDescent="0.25">
      <c r="A164" s="2">
        <v>161</v>
      </c>
      <c r="B164" s="19"/>
      <c r="C164" s="19"/>
      <c r="D164" s="20"/>
      <c r="E164" s="21" t="s">
        <v>8</v>
      </c>
      <c r="F164" s="73" t="s">
        <v>41</v>
      </c>
      <c r="G164" s="56"/>
      <c r="H164" s="74" t="s">
        <v>12</v>
      </c>
      <c r="I164" s="105" t="s">
        <v>316</v>
      </c>
      <c r="J164" s="30">
        <f>IF(H164="Y/T",IF(I164="Ya",1,IF(I164="Tidak",0,"Error")),IF(H164="A/B/C",IF(I164="A",1,IF(I164="B",0.5,IF(I164="C",0,"Error"))),IF(H164="A/B/C/D",IF(I164="A",1,IF(I164="B",0.67,IF(I164="C",0.33,IF(I164="D",0,"Error")))),IF(H164="A/B/C/D/E",IF(I164="A",1,IF(I164="B",0.75,IF(I164="C",0.5,IF(I164="D",0.25,IF(I164="E",0,"Error")))))))))</f>
        <v>1</v>
      </c>
      <c r="K164" s="44"/>
      <c r="L164" s="71" t="s">
        <v>195</v>
      </c>
      <c r="M164" s="82" t="s">
        <v>281</v>
      </c>
      <c r="N164" s="150" t="s">
        <v>386</v>
      </c>
    </row>
    <row r="165" spans="1:14" s="1" customFormat="1" ht="45" x14ac:dyDescent="0.25">
      <c r="A165" s="2"/>
      <c r="B165" s="19"/>
      <c r="C165" s="19"/>
      <c r="D165" s="20"/>
      <c r="E165" s="21"/>
      <c r="F165" s="73"/>
      <c r="G165" s="56"/>
      <c r="H165" s="74"/>
      <c r="I165" s="105"/>
      <c r="J165" s="30"/>
      <c r="K165" s="44"/>
      <c r="L165" s="71"/>
      <c r="M165" s="82"/>
      <c r="N165" s="164" t="s">
        <v>467</v>
      </c>
    </row>
    <row r="166" spans="1:14" s="1" customFormat="1" ht="135" x14ac:dyDescent="0.25">
      <c r="A166" s="2">
        <v>162</v>
      </c>
      <c r="B166" s="19"/>
      <c r="C166" s="19"/>
      <c r="D166" s="20"/>
      <c r="E166" s="21" t="s">
        <v>10</v>
      </c>
      <c r="F166" s="34" t="s">
        <v>42</v>
      </c>
      <c r="G166" s="56"/>
      <c r="H166" s="30" t="s">
        <v>5</v>
      </c>
      <c r="I166" s="105" t="s">
        <v>316</v>
      </c>
      <c r="J166" s="30">
        <f>IF(H166="A/B/C",IF(J164=0,0,IF(I166="A",1,IF(J164=0,0,IF(I166="B",0.5,IF(J164=0,0,IF(I166="C",0,"Error")))))))</f>
        <v>1</v>
      </c>
      <c r="K166" s="44"/>
      <c r="L166" s="71" t="s">
        <v>196</v>
      </c>
      <c r="M166" s="82" t="s">
        <v>284</v>
      </c>
      <c r="N166" s="150" t="s">
        <v>387</v>
      </c>
    </row>
    <row r="167" spans="1:14" s="1" customFormat="1" ht="45" x14ac:dyDescent="0.25">
      <c r="A167" s="2"/>
      <c r="B167" s="19"/>
      <c r="C167" s="19"/>
      <c r="D167" s="20"/>
      <c r="E167" s="21"/>
      <c r="F167" s="34"/>
      <c r="G167" s="56"/>
      <c r="H167" s="30"/>
      <c r="I167" s="105"/>
      <c r="J167" s="30"/>
      <c r="K167" s="44"/>
      <c r="L167" s="71"/>
      <c r="M167" s="82"/>
      <c r="N167" s="164" t="s">
        <v>468</v>
      </c>
    </row>
    <row r="168" spans="1:14" s="1" customFormat="1" ht="225" x14ac:dyDescent="0.25">
      <c r="A168" s="2">
        <v>163</v>
      </c>
      <c r="B168" s="19"/>
      <c r="C168" s="19"/>
      <c r="D168" s="20"/>
      <c r="E168" s="21" t="s">
        <v>11</v>
      </c>
      <c r="F168" s="34" t="s">
        <v>43</v>
      </c>
      <c r="G168" s="56"/>
      <c r="H168" s="30" t="s">
        <v>12</v>
      </c>
      <c r="I168" s="105" t="s">
        <v>316</v>
      </c>
      <c r="J168" s="30">
        <f>IF(H168="A/B/C/D",IF(J166=0,0,IF(I168="A",1,IF(J166=0,0,IF(I168="B",0.67,IF(J166=0,0,IF(I168="C",0.33,IF(J166=0,0,IF(I168="D",0,"Error")))))))))</f>
        <v>1</v>
      </c>
      <c r="K168" s="44"/>
      <c r="L168" s="71" t="s">
        <v>197</v>
      </c>
      <c r="M168" s="82" t="s">
        <v>285</v>
      </c>
      <c r="N168" s="150" t="s">
        <v>388</v>
      </c>
    </row>
    <row r="169" spans="1:14" s="1" customFormat="1" ht="45" x14ac:dyDescent="0.25">
      <c r="A169" s="2"/>
      <c r="B169" s="19"/>
      <c r="C169" s="19"/>
      <c r="D169" s="20"/>
      <c r="E169" s="21"/>
      <c r="F169" s="34"/>
      <c r="G169" s="56"/>
      <c r="H169" s="30"/>
      <c r="I169" s="105"/>
      <c r="J169" s="30"/>
      <c r="K169" s="44"/>
      <c r="L169" s="71"/>
      <c r="M169" s="82"/>
      <c r="N169" s="164" t="s">
        <v>469</v>
      </c>
    </row>
    <row r="170" spans="1:14" s="1" customFormat="1" x14ac:dyDescent="0.25">
      <c r="A170" s="2">
        <v>176</v>
      </c>
      <c r="B170" s="13"/>
      <c r="C170" s="13" t="s">
        <v>58</v>
      </c>
      <c r="D170" s="14" t="s">
        <v>69</v>
      </c>
      <c r="E170" s="15"/>
      <c r="F170" s="16"/>
      <c r="G170" s="128">
        <v>10</v>
      </c>
      <c r="H170" s="45"/>
      <c r="I170" s="104"/>
      <c r="J170" s="45">
        <f>SUM(J171,J180,J191)</f>
        <v>10</v>
      </c>
      <c r="K170" s="54">
        <f>+J170/G170</f>
        <v>1</v>
      </c>
      <c r="L170" s="54"/>
      <c r="M170" s="81"/>
      <c r="N170" s="114"/>
    </row>
    <row r="171" spans="1:14" s="1" customFormat="1" x14ac:dyDescent="0.25">
      <c r="A171" s="2">
        <v>177</v>
      </c>
      <c r="B171" s="17"/>
      <c r="C171" s="17"/>
      <c r="D171" s="18">
        <v>1</v>
      </c>
      <c r="E171" s="170" t="s">
        <v>113</v>
      </c>
      <c r="F171" s="170"/>
      <c r="G171" s="129">
        <v>3</v>
      </c>
      <c r="H171" s="31"/>
      <c r="I171" s="109"/>
      <c r="J171" s="31">
        <f>SUM(J172:J178)/COUNT(J172:J178)*G171</f>
        <v>3</v>
      </c>
      <c r="K171" s="42">
        <f>+J171/G171</f>
        <v>1</v>
      </c>
      <c r="L171" s="42"/>
      <c r="M171" s="80"/>
      <c r="N171" s="115"/>
    </row>
    <row r="172" spans="1:14" s="1" customFormat="1" ht="165" x14ac:dyDescent="0.25">
      <c r="A172" s="2">
        <v>178</v>
      </c>
      <c r="B172" s="19"/>
      <c r="C172" s="19"/>
      <c r="D172" s="20"/>
      <c r="E172" s="21" t="s">
        <v>4</v>
      </c>
      <c r="F172" s="86" t="s">
        <v>45</v>
      </c>
      <c r="G172" s="56"/>
      <c r="H172" s="74" t="s">
        <v>5</v>
      </c>
      <c r="I172" s="105" t="s">
        <v>316</v>
      </c>
      <c r="J172" s="30">
        <f>IF(H172="Y/T",IF(I172="Ya",1,IF(I172="Tidak",0,"Error")),IF(H172="A/B/C",IF(I172="A",1,IF(I172="B",0.5,IF(I172="C",0,"Error"))),IF(H172="A/B/C/D",IF(I172="A",1,IF(I172="B",0.67,IF(I172="C",0.33,IF(I172="D",0,"Error")))),IF(H172="A/B/C/D/E",IF(I172="A",1,IF(I172="B",0.75,IF(I172="C",0.5,IF(I172="D",0.25,IF(I172="E",0,"Error")))))))))</f>
        <v>1</v>
      </c>
      <c r="K172" s="44"/>
      <c r="L172" s="71" t="s">
        <v>198</v>
      </c>
      <c r="M172" s="82" t="s">
        <v>286</v>
      </c>
      <c r="N172" s="150" t="s">
        <v>398</v>
      </c>
    </row>
    <row r="173" spans="1:14" s="1" customFormat="1" ht="45" x14ac:dyDescent="0.25">
      <c r="A173" s="2"/>
      <c r="B173" s="19"/>
      <c r="C173" s="19"/>
      <c r="D173" s="20"/>
      <c r="E173" s="21"/>
      <c r="F173" s="86"/>
      <c r="G173" s="56"/>
      <c r="H173" s="74"/>
      <c r="I173" s="105"/>
      <c r="J173" s="30"/>
      <c r="K173" s="44"/>
      <c r="L173" s="71"/>
      <c r="M173" s="82"/>
      <c r="N173" s="164" t="s">
        <v>470</v>
      </c>
    </row>
    <row r="174" spans="1:14" s="1" customFormat="1" ht="285" x14ac:dyDescent="0.25">
      <c r="A174" s="2">
        <v>179</v>
      </c>
      <c r="B174" s="19"/>
      <c r="C174" s="19"/>
      <c r="D174" s="20"/>
      <c r="E174" s="21" t="s">
        <v>6</v>
      </c>
      <c r="F174" s="73" t="s">
        <v>46</v>
      </c>
      <c r="G174" s="56"/>
      <c r="H174" s="30" t="s">
        <v>12</v>
      </c>
      <c r="I174" s="105" t="s">
        <v>316</v>
      </c>
      <c r="J174" s="30">
        <f>IF(H174="A/B/C/D",IF(I172="Tidak",0,IF(I174="A",1,IF(I172="Tidak",0,IF(I174="B",0.67,IF(I172="Tidak",0,IF(I174="C",0.33,IF(I172="Tidak",0,IF(I174="D",0,"Error")))))))))</f>
        <v>1</v>
      </c>
      <c r="K174" s="44"/>
      <c r="L174" s="71" t="s">
        <v>199</v>
      </c>
      <c r="M174" s="76" t="s">
        <v>287</v>
      </c>
      <c r="N174" s="149" t="s">
        <v>399</v>
      </c>
    </row>
    <row r="175" spans="1:14" s="1" customFormat="1" ht="45" x14ac:dyDescent="0.25">
      <c r="A175" s="2"/>
      <c r="B175" s="19"/>
      <c r="C175" s="19"/>
      <c r="D175" s="20"/>
      <c r="E175" s="21"/>
      <c r="F175" s="73"/>
      <c r="G175" s="56"/>
      <c r="H175" s="30"/>
      <c r="I175" s="105"/>
      <c r="J175" s="30"/>
      <c r="K175" s="44"/>
      <c r="L175" s="71"/>
      <c r="M175" s="76"/>
      <c r="N175" s="163" t="s">
        <v>471</v>
      </c>
    </row>
    <row r="176" spans="1:14" s="1" customFormat="1" ht="225" x14ac:dyDescent="0.25">
      <c r="A176" s="2">
        <v>180</v>
      </c>
      <c r="B176" s="19"/>
      <c r="C176" s="19"/>
      <c r="D176" s="20"/>
      <c r="E176" s="21" t="s">
        <v>8</v>
      </c>
      <c r="F176" s="35" t="s">
        <v>47</v>
      </c>
      <c r="G176" s="56"/>
      <c r="H176" s="30" t="s">
        <v>12</v>
      </c>
      <c r="I176" s="105" t="s">
        <v>316</v>
      </c>
      <c r="J176" s="30">
        <f>IF(H176="A/B/C/D",IF(I172="Tidak",0,IF(I176="A",1,IF(I172="Tidak",0,IF(I176="B",0.67,IF(I172="Tidak",0,IF(I176="C",0.33,IF(I172="Tidak",0,IF(I176="D",0,"Error")))))))))</f>
        <v>1</v>
      </c>
      <c r="K176" s="44"/>
      <c r="L176" s="71" t="s">
        <v>200</v>
      </c>
      <c r="M176" s="76" t="s">
        <v>288</v>
      </c>
      <c r="N176" s="149" t="s">
        <v>389</v>
      </c>
    </row>
    <row r="177" spans="1:14" s="1" customFormat="1" ht="60" x14ac:dyDescent="0.25">
      <c r="A177" s="2"/>
      <c r="B177" s="19"/>
      <c r="C177" s="19"/>
      <c r="D177" s="20"/>
      <c r="E177" s="21"/>
      <c r="F177" s="35"/>
      <c r="G177" s="56"/>
      <c r="H177" s="30"/>
      <c r="I177" s="105"/>
      <c r="J177" s="30"/>
      <c r="K177" s="44"/>
      <c r="L177" s="71"/>
      <c r="M177" s="76"/>
      <c r="N177" s="163" t="s">
        <v>472</v>
      </c>
    </row>
    <row r="178" spans="1:14" s="1" customFormat="1" ht="225" x14ac:dyDescent="0.25">
      <c r="A178" s="2">
        <v>181</v>
      </c>
      <c r="B178" s="19"/>
      <c r="C178" s="19"/>
      <c r="D178" s="20"/>
      <c r="E178" s="21" t="s">
        <v>10</v>
      </c>
      <c r="F178" s="98" t="s">
        <v>48</v>
      </c>
      <c r="G178" s="56"/>
      <c r="H178" s="30" t="s">
        <v>5</v>
      </c>
      <c r="I178" s="105" t="s">
        <v>316</v>
      </c>
      <c r="J178" s="30">
        <f>IF(H178="A/B/C",IF(I172="Tidak",0,IF(I178="A",1,IF(I172="Tidak",0,IF(I178="B",0.5,IF(I172="Tidak",0,IF(I178="C",0,"Error")))))))</f>
        <v>1</v>
      </c>
      <c r="K178" s="44"/>
      <c r="L178" s="71" t="s">
        <v>201</v>
      </c>
      <c r="M178" s="82" t="s">
        <v>289</v>
      </c>
      <c r="N178" s="150" t="s">
        <v>390</v>
      </c>
    </row>
    <row r="179" spans="1:14" s="1" customFormat="1" ht="45" x14ac:dyDescent="0.25">
      <c r="A179" s="2"/>
      <c r="B179" s="19"/>
      <c r="C179" s="19"/>
      <c r="D179" s="20"/>
      <c r="E179" s="21"/>
      <c r="F179" s="98"/>
      <c r="G179" s="56"/>
      <c r="H179" s="30"/>
      <c r="I179" s="105"/>
      <c r="J179" s="30"/>
      <c r="K179" s="44"/>
      <c r="L179" s="71"/>
      <c r="M179" s="82"/>
      <c r="N179" s="164" t="s">
        <v>473</v>
      </c>
    </row>
    <row r="180" spans="1:14" s="1" customFormat="1" x14ac:dyDescent="0.25">
      <c r="A180" s="2">
        <v>182</v>
      </c>
      <c r="B180" s="17"/>
      <c r="C180" s="17"/>
      <c r="D180" s="18">
        <v>2</v>
      </c>
      <c r="E180" s="170" t="s">
        <v>114</v>
      </c>
      <c r="F180" s="170"/>
      <c r="G180" s="129">
        <v>3</v>
      </c>
      <c r="H180" s="31"/>
      <c r="I180" s="109"/>
      <c r="J180" s="31">
        <f>SUM(J181:J189)/COUNT(J181:J189)*G180</f>
        <v>3</v>
      </c>
      <c r="K180" s="42">
        <f>+J180/G180</f>
        <v>1</v>
      </c>
      <c r="L180" s="42"/>
      <c r="M180" s="80"/>
      <c r="N180" s="115"/>
    </row>
    <row r="181" spans="1:14" s="1" customFormat="1" ht="240" x14ac:dyDescent="0.25">
      <c r="A181" s="2">
        <v>183</v>
      </c>
      <c r="B181" s="19"/>
      <c r="C181" s="19"/>
      <c r="D181" s="20"/>
      <c r="E181" s="66" t="s">
        <v>4</v>
      </c>
      <c r="F181" s="68" t="s">
        <v>132</v>
      </c>
      <c r="G181" s="56"/>
      <c r="H181" s="30" t="s">
        <v>12</v>
      </c>
      <c r="I181" s="105" t="s">
        <v>316</v>
      </c>
      <c r="J181" s="30">
        <f>IF(H181="Y/T",IF(I181="Ya",1,IF(I181="Tidak",0,"Error")),IF(H181="A/B/C",IF(I181="A",1,IF(I181="B",0.5,IF(I181="C",0,"Error"))),IF(H181="A/B/C/D",IF(I181="A",1,IF(I181="B",0.67,IF(I181="C",0.33,IF(I181="D",0,"Error")))),IF(H181="A/B/C/D/E",IF(I181="A",1,IF(I181="B",0.75,IF(I181="C",0.5,IF(I181="D",0.25,IF(I181="E",0,"Error")))))))))</f>
        <v>1</v>
      </c>
      <c r="K181" s="44"/>
      <c r="L181" s="71" t="s">
        <v>205</v>
      </c>
      <c r="M181" s="83" t="s">
        <v>290</v>
      </c>
      <c r="N181" s="150" t="s">
        <v>397</v>
      </c>
    </row>
    <row r="182" spans="1:14" s="1" customFormat="1" ht="60" x14ac:dyDescent="0.25">
      <c r="A182" s="2"/>
      <c r="B182" s="19"/>
      <c r="C182" s="19"/>
      <c r="D182" s="20"/>
      <c r="E182" s="66"/>
      <c r="F182" s="68"/>
      <c r="G182" s="56"/>
      <c r="H182" s="30"/>
      <c r="I182" s="105"/>
      <c r="J182" s="30"/>
      <c r="K182" s="44"/>
      <c r="L182" s="71"/>
      <c r="M182" s="83"/>
      <c r="N182" s="164" t="s">
        <v>474</v>
      </c>
    </row>
    <row r="183" spans="1:14" s="1" customFormat="1" ht="195" x14ac:dyDescent="0.25">
      <c r="A183" s="2">
        <v>184</v>
      </c>
      <c r="B183" s="19"/>
      <c r="C183" s="19"/>
      <c r="D183" s="20"/>
      <c r="E183" s="66" t="s">
        <v>6</v>
      </c>
      <c r="F183" s="35" t="s">
        <v>49</v>
      </c>
      <c r="G183" s="56"/>
      <c r="H183" s="30" t="s">
        <v>5</v>
      </c>
      <c r="I183" s="105" t="s">
        <v>316</v>
      </c>
      <c r="J183" s="30">
        <f t="shared" ref="J183:J189" si="9">IF(H183="Y/T",IF(I183="Ya",1,IF(I183="Tidak",0,"Error")),IF(H183="A/B/C",IF(I183="A",1,IF(I183="B",0.5,IF(I183="C",0,"Error"))),IF(H183="A/B/C/D",IF(I183="A",1,IF(I183="B",0.67,IF(I183="C",0.33,IF(I183="D",0,"Error")))),IF(H183="A/B/C/D/E",IF(I183="A",1,IF(I183="B",0.75,IF(I183="C",0.5,IF(I183="D",0.25,IF(I183="E",0,"Error")))))))))</f>
        <v>1</v>
      </c>
      <c r="K183" s="44"/>
      <c r="L183" s="71" t="s">
        <v>207</v>
      </c>
      <c r="M183" s="82" t="s">
        <v>291</v>
      </c>
      <c r="N183" s="150" t="s">
        <v>391</v>
      </c>
    </row>
    <row r="184" spans="1:14" s="1" customFormat="1" ht="60" x14ac:dyDescent="0.25">
      <c r="A184" s="2"/>
      <c r="B184" s="19"/>
      <c r="C184" s="19"/>
      <c r="D184" s="20"/>
      <c r="E184" s="66"/>
      <c r="F184" s="35"/>
      <c r="G184" s="56"/>
      <c r="H184" s="30"/>
      <c r="I184" s="105"/>
      <c r="J184" s="30"/>
      <c r="K184" s="44"/>
      <c r="L184" s="71"/>
      <c r="M184" s="82"/>
      <c r="N184" s="164" t="s">
        <v>475</v>
      </c>
    </row>
    <row r="185" spans="1:14" s="1" customFormat="1" ht="300" x14ac:dyDescent="0.25">
      <c r="A185" s="2">
        <v>185</v>
      </c>
      <c r="B185" s="19"/>
      <c r="C185" s="19"/>
      <c r="D185" s="20"/>
      <c r="E185" s="66" t="s">
        <v>8</v>
      </c>
      <c r="F185" s="98" t="s">
        <v>50</v>
      </c>
      <c r="G185" s="56"/>
      <c r="H185" s="30" t="s">
        <v>5</v>
      </c>
      <c r="I185" s="105" t="s">
        <v>316</v>
      </c>
      <c r="J185" s="30">
        <f t="shared" si="9"/>
        <v>1</v>
      </c>
      <c r="K185" s="44"/>
      <c r="L185" s="71" t="s">
        <v>208</v>
      </c>
      <c r="M185" s="83" t="s">
        <v>292</v>
      </c>
      <c r="N185" s="150" t="s">
        <v>392</v>
      </c>
    </row>
    <row r="186" spans="1:14" s="1" customFormat="1" ht="45" x14ac:dyDescent="0.25">
      <c r="A186" s="2"/>
      <c r="B186" s="19"/>
      <c r="C186" s="19"/>
      <c r="D186" s="20"/>
      <c r="E186" s="66"/>
      <c r="F186" s="98"/>
      <c r="G186" s="56"/>
      <c r="H186" s="30"/>
      <c r="I186" s="105"/>
      <c r="J186" s="30"/>
      <c r="K186" s="44"/>
      <c r="L186" s="71"/>
      <c r="M186" s="83"/>
      <c r="N186" s="162" t="s">
        <v>476</v>
      </c>
    </row>
    <row r="187" spans="1:14" s="1" customFormat="1" ht="150" x14ac:dyDescent="0.25">
      <c r="A187" s="2">
        <v>186</v>
      </c>
      <c r="B187" s="19"/>
      <c r="C187" s="19"/>
      <c r="D187" s="20"/>
      <c r="E187" s="66" t="s">
        <v>10</v>
      </c>
      <c r="F187" s="35" t="s">
        <v>51</v>
      </c>
      <c r="G187" s="56"/>
      <c r="H187" s="30" t="s">
        <v>12</v>
      </c>
      <c r="I187" s="105" t="s">
        <v>316</v>
      </c>
      <c r="J187" s="30">
        <f t="shared" si="9"/>
        <v>1</v>
      </c>
      <c r="K187" s="44"/>
      <c r="L187" s="71"/>
      <c r="M187" s="82" t="s">
        <v>293</v>
      </c>
      <c r="N187" s="150" t="s">
        <v>395</v>
      </c>
    </row>
    <row r="188" spans="1:14" s="1" customFormat="1" ht="45" x14ac:dyDescent="0.25">
      <c r="A188" s="2"/>
      <c r="B188" s="19"/>
      <c r="C188" s="19"/>
      <c r="D188" s="20"/>
      <c r="E188" s="66"/>
      <c r="F188" s="35"/>
      <c r="G188" s="56"/>
      <c r="H188" s="30"/>
      <c r="I188" s="105"/>
      <c r="J188" s="30"/>
      <c r="K188" s="44"/>
      <c r="L188" s="71"/>
      <c r="M188" s="82"/>
      <c r="N188" s="164" t="s">
        <v>477</v>
      </c>
    </row>
    <row r="189" spans="1:14" s="1" customFormat="1" ht="165" x14ac:dyDescent="0.25">
      <c r="A189" s="2">
        <v>187</v>
      </c>
      <c r="B189" s="19"/>
      <c r="C189" s="19"/>
      <c r="D189" s="20"/>
      <c r="E189" s="66" t="s">
        <v>11</v>
      </c>
      <c r="F189" s="35" t="s">
        <v>52</v>
      </c>
      <c r="G189" s="56"/>
      <c r="H189" s="74" t="s">
        <v>12</v>
      </c>
      <c r="I189" s="105" t="s">
        <v>316</v>
      </c>
      <c r="J189" s="30">
        <f t="shared" si="9"/>
        <v>1</v>
      </c>
      <c r="K189" s="44"/>
      <c r="L189" s="71" t="s">
        <v>206</v>
      </c>
      <c r="M189" s="76" t="s">
        <v>294</v>
      </c>
      <c r="N189" s="150" t="s">
        <v>396</v>
      </c>
    </row>
    <row r="190" spans="1:14" s="1" customFormat="1" ht="45" x14ac:dyDescent="0.25">
      <c r="A190" s="2"/>
      <c r="B190" s="19"/>
      <c r="C190" s="19"/>
      <c r="D190" s="20"/>
      <c r="E190" s="66"/>
      <c r="F190" s="35"/>
      <c r="G190" s="56"/>
      <c r="H190" s="74"/>
      <c r="I190" s="105"/>
      <c r="J190" s="30"/>
      <c r="K190" s="44"/>
      <c r="L190" s="71"/>
      <c r="M190" s="76"/>
      <c r="N190" s="164" t="s">
        <v>478</v>
      </c>
    </row>
    <row r="191" spans="1:14" s="1" customFormat="1" x14ac:dyDescent="0.25">
      <c r="A191" s="2">
        <v>194</v>
      </c>
      <c r="B191" s="17"/>
      <c r="C191" s="17"/>
      <c r="D191" s="18">
        <v>3</v>
      </c>
      <c r="E191" s="170" t="s">
        <v>115</v>
      </c>
      <c r="F191" s="170"/>
      <c r="G191" s="129">
        <v>4</v>
      </c>
      <c r="H191" s="31"/>
      <c r="I191" s="109"/>
      <c r="J191" s="31">
        <f>SUM(J192:J196)/COUNT(J192:J196)*G191</f>
        <v>4</v>
      </c>
      <c r="K191" s="42">
        <f>+J191/G191</f>
        <v>1</v>
      </c>
      <c r="L191" s="42"/>
      <c r="M191" s="80"/>
      <c r="N191" s="115"/>
    </row>
    <row r="192" spans="1:14" s="1" customFormat="1" ht="120" x14ac:dyDescent="0.25">
      <c r="A192" s="2">
        <v>196</v>
      </c>
      <c r="B192" s="67"/>
      <c r="C192" s="67"/>
      <c r="D192" s="57"/>
      <c r="E192" s="66" t="s">
        <v>4</v>
      </c>
      <c r="F192" s="35" t="s">
        <v>53</v>
      </c>
      <c r="G192" s="56"/>
      <c r="H192" s="30" t="s">
        <v>5</v>
      </c>
      <c r="I192" s="105" t="s">
        <v>316</v>
      </c>
      <c r="J192" s="30">
        <f>IF(H192="Y/T",IF(I192="Ya",1,IF(I192="Tidak",0,"Error")),IF(H192="A/B/C",IF(I192="A",1,IF(I192="B",0.5,IF(I192="C",0,"Error"))),IF(H192="A/B/C/D",IF(I192="A",1,IF(I192="B",0.6,IF(I192="C",0.3,IF(I192="D",0,"Error")))),IF(H192="A/B/C/D/E",IF(I192="A",1,IF(I192="B",0.75,IF(I192="C",0.5,IF(I192="D",0.25,IF(I192="E",0,"Error")))))))))</f>
        <v>1</v>
      </c>
      <c r="K192" s="44"/>
      <c r="L192" s="71" t="s">
        <v>202</v>
      </c>
      <c r="M192" s="83" t="s">
        <v>295</v>
      </c>
      <c r="N192" s="150" t="s">
        <v>393</v>
      </c>
    </row>
    <row r="193" spans="1:14" s="1" customFormat="1" ht="60" x14ac:dyDescent="0.25">
      <c r="A193" s="2"/>
      <c r="B193" s="67"/>
      <c r="C193" s="67"/>
      <c r="D193" s="57"/>
      <c r="E193" s="66"/>
      <c r="F193" s="35"/>
      <c r="G193" s="56"/>
      <c r="H193" s="30"/>
      <c r="I193" s="105"/>
      <c r="J193" s="30"/>
      <c r="K193" s="44"/>
      <c r="L193" s="71"/>
      <c r="M193" s="83"/>
      <c r="N193" s="164" t="s">
        <v>479</v>
      </c>
    </row>
    <row r="194" spans="1:14" s="1" customFormat="1" ht="180" x14ac:dyDescent="0.25">
      <c r="A194" s="2">
        <v>197</v>
      </c>
      <c r="B194" s="67"/>
      <c r="C194" s="67"/>
      <c r="D194" s="57"/>
      <c r="E194" s="66" t="s">
        <v>6</v>
      </c>
      <c r="F194" s="35" t="s">
        <v>54</v>
      </c>
      <c r="G194" s="56"/>
      <c r="H194" s="74" t="s">
        <v>5</v>
      </c>
      <c r="I194" s="105" t="s">
        <v>316</v>
      </c>
      <c r="J194" s="30">
        <f>IF(H194="Y/T",IF(I194="Ya",1*J192,IF(I194="Tidak",0*J192,"Error")),IF(H194="A/B/C",IF(I194="A",1,IF(I194="B",0.5,IF(I194="C",0,"Error"))),IF(H194="A/B/C/D",IF(I194="A",1,IF(I194="B",0.6,IF(I194="C",0.3,IF(I194="D",0,"Error")))),IF(H194="A/B/C/D/E",IF(I194="A",1,IF(I194="B",0.75,IF(I194="C",0.5,IF(I194="D",0.25,IF(I194="E",0,"Error")))))))))</f>
        <v>1</v>
      </c>
      <c r="K194" s="44"/>
      <c r="L194" s="71" t="s">
        <v>203</v>
      </c>
      <c r="M194" s="82" t="s">
        <v>296</v>
      </c>
      <c r="N194" s="150" t="s">
        <v>400</v>
      </c>
    </row>
    <row r="195" spans="1:14" s="1" customFormat="1" ht="45" x14ac:dyDescent="0.25">
      <c r="A195" s="2"/>
      <c r="B195" s="67"/>
      <c r="C195" s="67"/>
      <c r="D195" s="57"/>
      <c r="E195" s="66"/>
      <c r="F195" s="35"/>
      <c r="G195" s="56"/>
      <c r="H195" s="74"/>
      <c r="I195" s="105"/>
      <c r="J195" s="30"/>
      <c r="K195" s="44"/>
      <c r="L195" s="71"/>
      <c r="M195" s="82"/>
      <c r="N195" s="164" t="s">
        <v>480</v>
      </c>
    </row>
    <row r="196" spans="1:14" s="1" customFormat="1" ht="180" x14ac:dyDescent="0.25">
      <c r="A196" s="2">
        <v>198</v>
      </c>
      <c r="B196" s="67"/>
      <c r="C196" s="67"/>
      <c r="D196" s="57"/>
      <c r="E196" s="66" t="s">
        <v>8</v>
      </c>
      <c r="F196" s="35" t="s">
        <v>55</v>
      </c>
      <c r="G196" s="56"/>
      <c r="H196" s="30" t="s">
        <v>12</v>
      </c>
      <c r="I196" s="105" t="s">
        <v>316</v>
      </c>
      <c r="J196" s="30">
        <f>IF(H196="Y/T",IF(I196="Ya",1,IF(I196="Tidak",0,"Error")),IF(H196="A/B/C",IF(I196="A",1,IF(I196="B",0.5,IF(I196="C",0,"Error"))),IF(H196="A/B/C/D",IF(I196="A",1*J192,IF(I196="B",0.67*J192,IF(I196="C",0.33*J192,IF(I196="D",0*J192,"Error")))),IF(H196="A/B/C/D/E",IF(I196="A",1,IF(I196="B",0.75,IF(I196="C",0.5,IF(I196="D",0.25,IF(I196="E",0,"Error")))))))))</f>
        <v>1</v>
      </c>
      <c r="K196" s="44"/>
      <c r="L196" s="71" t="s">
        <v>204</v>
      </c>
      <c r="M196" s="83" t="s">
        <v>297</v>
      </c>
      <c r="N196" s="150" t="s">
        <v>401</v>
      </c>
    </row>
    <row r="197" spans="1:14" s="1" customFormat="1" ht="45" x14ac:dyDescent="0.25">
      <c r="A197" s="2"/>
      <c r="B197" s="67"/>
      <c r="C197" s="67"/>
      <c r="D197" s="57"/>
      <c r="E197" s="66"/>
      <c r="F197" s="35"/>
      <c r="G197" s="56"/>
      <c r="H197" s="30"/>
      <c r="I197" s="105"/>
      <c r="J197" s="30"/>
      <c r="K197" s="44"/>
      <c r="L197" s="71"/>
      <c r="M197" s="83"/>
      <c r="N197" s="164" t="s">
        <v>481</v>
      </c>
    </row>
    <row r="198" spans="1:14" s="1" customFormat="1" x14ac:dyDescent="0.25">
      <c r="A198" s="2">
        <v>206</v>
      </c>
      <c r="B198" s="171" t="s">
        <v>107</v>
      </c>
      <c r="C198" s="171"/>
      <c r="D198" s="171"/>
      <c r="E198" s="171"/>
      <c r="F198" s="171"/>
      <c r="G198" s="134">
        <f>G170+G126+G101+G58+G36+G7</f>
        <v>60</v>
      </c>
      <c r="H198" s="58"/>
      <c r="I198" s="135"/>
      <c r="J198" s="59">
        <f>SUM(J7,J36,J58,J101,J126,J170)</f>
        <v>59.835000000000001</v>
      </c>
      <c r="K198" s="93">
        <f>J198/60</f>
        <v>0.99724999999999997</v>
      </c>
      <c r="L198" s="59"/>
      <c r="M198" s="58"/>
      <c r="N198" s="116"/>
    </row>
    <row r="199" spans="1:14" s="1" customFormat="1" x14ac:dyDescent="0.25">
      <c r="A199" s="2">
        <v>207</v>
      </c>
      <c r="B199" s="136"/>
      <c r="C199" s="136"/>
      <c r="D199" s="136"/>
      <c r="E199" s="136"/>
      <c r="F199" s="36"/>
      <c r="G199" s="137"/>
      <c r="H199" s="36"/>
      <c r="I199" s="138"/>
      <c r="J199" s="36"/>
      <c r="K199" s="36"/>
      <c r="L199" s="36"/>
      <c r="M199" s="36"/>
      <c r="N199" s="117"/>
    </row>
    <row r="200" spans="1:14" s="1" customFormat="1" x14ac:dyDescent="0.25">
      <c r="A200" s="2">
        <v>208</v>
      </c>
      <c r="B200" s="136"/>
      <c r="C200" s="136"/>
      <c r="D200" s="136"/>
      <c r="E200" s="136"/>
      <c r="F200" s="36"/>
      <c r="G200" s="137"/>
      <c r="H200" s="36"/>
      <c r="I200" s="138"/>
      <c r="J200" s="36"/>
      <c r="K200" s="36"/>
      <c r="L200" s="36"/>
      <c r="M200" s="36"/>
      <c r="N200" s="117"/>
    </row>
    <row r="201" spans="1:14" s="1" customFormat="1" x14ac:dyDescent="0.25">
      <c r="A201" s="2">
        <v>209</v>
      </c>
      <c r="B201" s="9" t="s">
        <v>59</v>
      </c>
      <c r="C201" s="9" t="s">
        <v>60</v>
      </c>
      <c r="D201" s="37"/>
      <c r="E201" s="37"/>
      <c r="F201" s="12"/>
      <c r="G201" s="53"/>
      <c r="H201" s="12"/>
      <c r="I201" s="106"/>
      <c r="J201" s="12"/>
      <c r="K201" s="12"/>
      <c r="L201" s="12"/>
      <c r="M201" s="12"/>
      <c r="N201" s="118"/>
    </row>
    <row r="202" spans="1:14" s="1" customFormat="1" x14ac:dyDescent="0.25">
      <c r="A202" s="60">
        <v>214</v>
      </c>
      <c r="B202" s="13"/>
      <c r="C202" s="13" t="s">
        <v>2</v>
      </c>
      <c r="D202" s="13" t="s">
        <v>87</v>
      </c>
      <c r="E202" s="13"/>
      <c r="F202" s="39"/>
      <c r="G202" s="139">
        <v>20</v>
      </c>
      <c r="H202" s="39"/>
      <c r="I202" s="107"/>
      <c r="J202" s="45">
        <f>SUM(J203,J204)</f>
        <v>16.399999999999999</v>
      </c>
      <c r="K202" s="46">
        <f>+J202/G202</f>
        <v>0.82</v>
      </c>
      <c r="L202" s="46"/>
      <c r="M202" s="39"/>
      <c r="N202" s="119"/>
    </row>
    <row r="203" spans="1:14" s="1" customFormat="1" ht="30" x14ac:dyDescent="0.25">
      <c r="A203" s="2">
        <v>215</v>
      </c>
      <c r="B203" s="17"/>
      <c r="C203" s="17"/>
      <c r="D203" s="17" t="s">
        <v>61</v>
      </c>
      <c r="E203" s="17" t="s">
        <v>299</v>
      </c>
      <c r="F203" s="47"/>
      <c r="G203" s="129">
        <v>15</v>
      </c>
      <c r="H203" s="41" t="s">
        <v>64</v>
      </c>
      <c r="I203" s="108">
        <v>3.04</v>
      </c>
      <c r="J203" s="31">
        <f>I203/4*15</f>
        <v>11.4</v>
      </c>
      <c r="K203" s="42">
        <f>+J203/G203</f>
        <v>0.76</v>
      </c>
      <c r="L203" s="42"/>
      <c r="M203" s="41" t="s">
        <v>63</v>
      </c>
      <c r="N203" s="120"/>
    </row>
    <row r="204" spans="1:14" s="1" customFormat="1" x14ac:dyDescent="0.25">
      <c r="A204" s="2">
        <v>216</v>
      </c>
      <c r="B204" s="17"/>
      <c r="C204" s="17"/>
      <c r="D204" s="17" t="s">
        <v>62</v>
      </c>
      <c r="E204" s="17" t="s">
        <v>298</v>
      </c>
      <c r="F204" s="47"/>
      <c r="G204" s="129">
        <v>5</v>
      </c>
      <c r="H204" s="41" t="s">
        <v>213</v>
      </c>
      <c r="I204" s="109">
        <v>100</v>
      </c>
      <c r="J204" s="31">
        <f>I204/100*5</f>
        <v>5</v>
      </c>
      <c r="K204" s="42">
        <f>+J204/G204</f>
        <v>1</v>
      </c>
      <c r="L204" s="42"/>
      <c r="M204" s="41"/>
      <c r="N204" s="120"/>
    </row>
    <row r="205" spans="1:14" s="1" customFormat="1" x14ac:dyDescent="0.25">
      <c r="A205" s="2">
        <v>217</v>
      </c>
      <c r="B205" s="19"/>
      <c r="C205" s="19"/>
      <c r="D205" s="43"/>
      <c r="E205" s="43"/>
      <c r="F205" s="22"/>
      <c r="G205" s="56"/>
      <c r="H205" s="29"/>
      <c r="I205" s="103"/>
      <c r="J205" s="30"/>
      <c r="K205" s="44"/>
      <c r="L205" s="71"/>
      <c r="M205" s="71"/>
      <c r="N205" s="121"/>
    </row>
    <row r="206" spans="1:14" s="1" customFormat="1" x14ac:dyDescent="0.25">
      <c r="A206" s="60">
        <v>218</v>
      </c>
      <c r="B206" s="13"/>
      <c r="C206" s="13" t="s">
        <v>33</v>
      </c>
      <c r="D206" s="13" t="s">
        <v>88</v>
      </c>
      <c r="E206" s="13"/>
      <c r="F206" s="39"/>
      <c r="G206" s="139">
        <v>20</v>
      </c>
      <c r="H206" s="39"/>
      <c r="I206" s="107"/>
      <c r="J206" s="45">
        <f>SUM(J207)</f>
        <v>16.100000000000001</v>
      </c>
      <c r="K206" s="95">
        <f>+J206/G206</f>
        <v>0.80500000000000005</v>
      </c>
      <c r="L206" s="46"/>
      <c r="M206" s="39"/>
      <c r="N206" s="119"/>
    </row>
    <row r="207" spans="1:14" s="1" customFormat="1" ht="30" x14ac:dyDescent="0.25">
      <c r="A207" s="2">
        <v>219</v>
      </c>
      <c r="B207" s="17"/>
      <c r="C207" s="17"/>
      <c r="D207" s="17" t="s">
        <v>61</v>
      </c>
      <c r="E207" s="17" t="s">
        <v>116</v>
      </c>
      <c r="F207" s="40"/>
      <c r="G207" s="140">
        <v>20</v>
      </c>
      <c r="H207" s="41" t="s">
        <v>64</v>
      </c>
      <c r="I207" s="108">
        <v>3.22</v>
      </c>
      <c r="J207" s="31">
        <f>I207/4*20</f>
        <v>16.100000000000001</v>
      </c>
      <c r="K207" s="42">
        <f>+J207/G207</f>
        <v>0.80500000000000005</v>
      </c>
      <c r="L207" s="42"/>
      <c r="M207" s="41" t="s">
        <v>65</v>
      </c>
      <c r="N207" s="122"/>
    </row>
    <row r="208" spans="1:14" s="1" customFormat="1" x14ac:dyDescent="0.25">
      <c r="A208" s="2">
        <v>220</v>
      </c>
      <c r="B208" s="19"/>
      <c r="C208" s="19"/>
      <c r="D208" s="43"/>
      <c r="E208" s="43"/>
      <c r="F208" s="22"/>
      <c r="G208" s="56"/>
      <c r="H208" s="44"/>
      <c r="I208" s="141"/>
      <c r="J208" s="30"/>
      <c r="K208" s="44"/>
      <c r="L208" s="71"/>
      <c r="M208" s="71"/>
      <c r="N208" s="121"/>
    </row>
    <row r="209" spans="1:14" s="1" customFormat="1" x14ac:dyDescent="0.25">
      <c r="A209" s="60">
        <v>221</v>
      </c>
      <c r="B209" s="172" t="s">
        <v>108</v>
      </c>
      <c r="C209" s="172"/>
      <c r="D209" s="172"/>
      <c r="E209" s="172"/>
      <c r="F209" s="172"/>
      <c r="G209" s="142">
        <v>40</v>
      </c>
      <c r="H209" s="12"/>
      <c r="I209" s="118"/>
      <c r="J209" s="69">
        <f>SUM(J202,J206)</f>
        <v>32.5</v>
      </c>
      <c r="K209" s="96">
        <f>+J209/G209</f>
        <v>0.8125</v>
      </c>
      <c r="L209" s="61"/>
      <c r="M209" s="12"/>
      <c r="N209" s="118"/>
    </row>
    <row r="210" spans="1:14" s="1" customFormat="1" x14ac:dyDescent="0.25">
      <c r="A210" s="2">
        <v>222</v>
      </c>
      <c r="B210" s="143"/>
      <c r="C210" s="143"/>
      <c r="D210" s="143"/>
      <c r="E210" s="143"/>
      <c r="F210" s="144"/>
      <c r="G210" s="145"/>
      <c r="H210" s="44"/>
      <c r="I210" s="141"/>
      <c r="J210" s="30"/>
      <c r="K210" s="44"/>
      <c r="L210" s="71"/>
      <c r="M210" s="71"/>
      <c r="N210" s="121"/>
    </row>
    <row r="211" spans="1:14" s="1" customFormat="1" x14ac:dyDescent="0.25">
      <c r="A211" s="2">
        <v>223</v>
      </c>
      <c r="B211" s="173" t="s">
        <v>311</v>
      </c>
      <c r="C211" s="173"/>
      <c r="D211" s="173"/>
      <c r="E211" s="173"/>
      <c r="F211" s="173"/>
      <c r="G211" s="146"/>
      <c r="H211" s="84"/>
      <c r="I211" s="123"/>
      <c r="J211" s="88">
        <f>J198+J209</f>
        <v>92.335000000000008</v>
      </c>
      <c r="K211" s="94">
        <f>J211/100</f>
        <v>0.92335000000000012</v>
      </c>
      <c r="L211" s="33"/>
      <c r="M211" s="84"/>
      <c r="N211" s="123"/>
    </row>
    <row r="212" spans="1:14" x14ac:dyDescent="0.25">
      <c r="M212" s="91"/>
    </row>
    <row r="213" spans="1:14" x14ac:dyDescent="0.25">
      <c r="M213" s="91"/>
      <c r="N213" s="125"/>
    </row>
  </sheetData>
  <sheetProtection selectLockedCells="1"/>
  <protectedRanges>
    <protectedRange algorithmName="SHA-512" hashValue="P+ezalXO3WdRjw5TYag8BgCsz0cd12lv5BIMpaBFQ9xtB+UgrABn6Gh4ROYqfPk4sI6+XkVQV6rjit7a4Hr4EA==" saltValue="LfO3T/VH1PW7Fe+dImDlQA==" spinCount="100000" sqref="N9:N10" name="Range2_1"/>
    <protectedRange algorithmName="SHA-512" hashValue="P+ezalXO3WdRjw5TYag8BgCsz0cd12lv5BIMpaBFQ9xtB+UgrABn6Gh4ROYqfPk4sI6+XkVQV6rjit7a4Hr4EA==" saltValue="LfO3T/VH1PW7Fe+dImDlQA==" spinCount="100000" sqref="N11:N12" name="Range2_2"/>
    <protectedRange algorithmName="SHA-512" hashValue="P+ezalXO3WdRjw5TYag8BgCsz0cd12lv5BIMpaBFQ9xtB+UgrABn6Gh4ROYqfPk4sI6+XkVQV6rjit7a4Hr4EA==" saltValue="LfO3T/VH1PW7Fe+dImDlQA==" spinCount="100000" sqref="N14:N15" name="Range2_3"/>
    <protectedRange algorithmName="SHA-512" hashValue="P+ezalXO3WdRjw5TYag8BgCsz0cd12lv5BIMpaBFQ9xtB+UgrABn6Gh4ROYqfPk4sI6+XkVQV6rjit7a4Hr4EA==" saltValue="LfO3T/VH1PW7Fe+dImDlQA==" spinCount="100000" sqref="N16:N17" name="Range2_4"/>
    <protectedRange algorithmName="SHA-512" hashValue="P+ezalXO3WdRjw5TYag8BgCsz0cd12lv5BIMpaBFQ9xtB+UgrABn6Gh4ROYqfPk4sI6+XkVQV6rjit7a4Hr4EA==" saltValue="LfO3T/VH1PW7Fe+dImDlQA==" spinCount="100000" sqref="N18:N19" name="Range2_5"/>
    <protectedRange algorithmName="SHA-512" hashValue="P+ezalXO3WdRjw5TYag8BgCsz0cd12lv5BIMpaBFQ9xtB+UgrABn6Gh4ROYqfPk4sI6+XkVQV6rjit7a4Hr4EA==" saltValue="LfO3T/VH1PW7Fe+dImDlQA==" spinCount="100000" sqref="N21:N22" name="Range2_6"/>
    <protectedRange algorithmName="SHA-512" hashValue="P+ezalXO3WdRjw5TYag8BgCsz0cd12lv5BIMpaBFQ9xtB+UgrABn6Gh4ROYqfPk4sI6+XkVQV6rjit7a4Hr4EA==" saltValue="LfO3T/VH1PW7Fe+dImDlQA==" spinCount="100000" sqref="N23:N24" name="Range2_7"/>
    <protectedRange algorithmName="SHA-512" hashValue="P+ezalXO3WdRjw5TYag8BgCsz0cd12lv5BIMpaBFQ9xtB+UgrABn6Gh4ROYqfPk4sI6+XkVQV6rjit7a4Hr4EA==" saltValue="LfO3T/VH1PW7Fe+dImDlQA==" spinCount="100000" sqref="N25:N26" name="Range2_8"/>
    <protectedRange algorithmName="SHA-512" hashValue="P+ezalXO3WdRjw5TYag8BgCsz0cd12lv5BIMpaBFQ9xtB+UgrABn6Gh4ROYqfPk4sI6+XkVQV6rjit7a4Hr4EA==" saltValue="LfO3T/VH1PW7Fe+dImDlQA==" spinCount="100000" sqref="N28:N29" name="Range2_9"/>
    <protectedRange algorithmName="SHA-512" hashValue="P+ezalXO3WdRjw5TYag8BgCsz0cd12lv5BIMpaBFQ9xtB+UgrABn6Gh4ROYqfPk4sI6+XkVQV6rjit7a4Hr4EA==" saltValue="LfO3T/VH1PW7Fe+dImDlQA==" spinCount="100000" sqref="N30:N31" name="Range2_10"/>
    <protectedRange algorithmName="SHA-512" hashValue="P+ezalXO3WdRjw5TYag8BgCsz0cd12lv5BIMpaBFQ9xtB+UgrABn6Gh4ROYqfPk4sI6+XkVQV6rjit7a4Hr4EA==" saltValue="LfO3T/VH1PW7Fe+dImDlQA==" spinCount="100000" sqref="N32:N33" name="Range2_11"/>
    <protectedRange algorithmName="SHA-512" hashValue="P+ezalXO3WdRjw5TYag8BgCsz0cd12lv5BIMpaBFQ9xtB+UgrABn6Gh4ROYqfPk4sI6+XkVQV6rjit7a4Hr4EA==" saltValue="LfO3T/VH1PW7Fe+dImDlQA==" spinCount="100000" sqref="N34:N35" name="Range2_12"/>
    <protectedRange algorithmName="SHA-512" hashValue="P+ezalXO3WdRjw5TYag8BgCsz0cd12lv5BIMpaBFQ9xtB+UgrABn6Gh4ROYqfPk4sI6+XkVQV6rjit7a4Hr4EA==" saltValue="LfO3T/VH1PW7Fe+dImDlQA==" spinCount="100000" sqref="N38:N39" name="Range2_13"/>
    <protectedRange algorithmName="SHA-512" hashValue="P+ezalXO3WdRjw5TYag8BgCsz0cd12lv5BIMpaBFQ9xtB+UgrABn6Gh4ROYqfPk4sI6+XkVQV6rjit7a4Hr4EA==" saltValue="LfO3T/VH1PW7Fe+dImDlQA==" spinCount="100000" sqref="N40:N41" name="Range2_14"/>
    <protectedRange algorithmName="SHA-512" hashValue="P+ezalXO3WdRjw5TYag8BgCsz0cd12lv5BIMpaBFQ9xtB+UgrABn6Gh4ROYqfPk4sI6+XkVQV6rjit7a4Hr4EA==" saltValue="LfO3T/VH1PW7Fe+dImDlQA==" spinCount="100000" sqref="N42:N43" name="Range2_15"/>
    <protectedRange algorithmName="SHA-512" hashValue="P+ezalXO3WdRjw5TYag8BgCsz0cd12lv5BIMpaBFQ9xtB+UgrABn6Gh4ROYqfPk4sI6+XkVQV6rjit7a4Hr4EA==" saltValue="LfO3T/VH1PW7Fe+dImDlQA==" spinCount="100000" sqref="N45:N46" name="Range2_16"/>
    <protectedRange algorithmName="SHA-512" hashValue="P+ezalXO3WdRjw5TYag8BgCsz0cd12lv5BIMpaBFQ9xtB+UgrABn6Gh4ROYqfPk4sI6+XkVQV6rjit7a4Hr4EA==" saltValue="LfO3T/VH1PW7Fe+dImDlQA==" spinCount="100000" sqref="N47:N48" name="Range2_17"/>
    <protectedRange algorithmName="SHA-512" hashValue="P+ezalXO3WdRjw5TYag8BgCsz0cd12lv5BIMpaBFQ9xtB+UgrABn6Gh4ROYqfPk4sI6+XkVQV6rjit7a4Hr4EA==" saltValue="LfO3T/VH1PW7Fe+dImDlQA==" spinCount="100000" sqref="N49:N50" name="Range2_18"/>
    <protectedRange algorithmName="SHA-512" hashValue="P+ezalXO3WdRjw5TYag8BgCsz0cd12lv5BIMpaBFQ9xtB+UgrABn6Gh4ROYqfPk4sI6+XkVQV6rjit7a4Hr4EA==" saltValue="LfO3T/VH1PW7Fe+dImDlQA==" spinCount="100000" sqref="N51:N52" name="Range2_19"/>
    <protectedRange algorithmName="SHA-512" hashValue="P+ezalXO3WdRjw5TYag8BgCsz0cd12lv5BIMpaBFQ9xtB+UgrABn6Gh4ROYqfPk4sI6+XkVQV6rjit7a4Hr4EA==" saltValue="LfO3T/VH1PW7Fe+dImDlQA==" spinCount="100000" sqref="N54:N55" name="Range2_20"/>
    <protectedRange algorithmName="SHA-512" hashValue="P+ezalXO3WdRjw5TYag8BgCsz0cd12lv5BIMpaBFQ9xtB+UgrABn6Gh4ROYqfPk4sI6+XkVQV6rjit7a4Hr4EA==" saltValue="LfO3T/VH1PW7Fe+dImDlQA==" spinCount="100000" sqref="N56:N57" name="Range2_21"/>
    <protectedRange algorithmName="SHA-512" hashValue="P+ezalXO3WdRjw5TYag8BgCsz0cd12lv5BIMpaBFQ9xtB+UgrABn6Gh4ROYqfPk4sI6+XkVQV6rjit7a4Hr4EA==" saltValue="LfO3T/VH1PW7Fe+dImDlQA==" spinCount="100000" sqref="N60:N61" name="Range2_22"/>
    <protectedRange algorithmName="SHA-512" hashValue="P+ezalXO3WdRjw5TYag8BgCsz0cd12lv5BIMpaBFQ9xtB+UgrABn6Gh4ROYqfPk4sI6+XkVQV6rjit7a4Hr4EA==" saltValue="LfO3T/VH1PW7Fe+dImDlQA==" spinCount="100000" sqref="N62:N63" name="Range2_23"/>
    <protectedRange algorithmName="SHA-512" hashValue="P+ezalXO3WdRjw5TYag8BgCsz0cd12lv5BIMpaBFQ9xtB+UgrABn6Gh4ROYqfPk4sI6+XkVQV6rjit7a4Hr4EA==" saltValue="LfO3T/VH1PW7Fe+dImDlQA==" spinCount="100000" sqref="N64:N65" name="Range2_24"/>
    <protectedRange algorithmName="SHA-512" hashValue="P+ezalXO3WdRjw5TYag8BgCsz0cd12lv5BIMpaBFQ9xtB+UgrABn6Gh4ROYqfPk4sI6+XkVQV6rjit7a4Hr4EA==" saltValue="LfO3T/VH1PW7Fe+dImDlQA==" spinCount="100000" sqref="N67:N68" name="Range2_25"/>
    <protectedRange algorithmName="SHA-512" hashValue="P+ezalXO3WdRjw5TYag8BgCsz0cd12lv5BIMpaBFQ9xtB+UgrABn6Gh4ROYqfPk4sI6+XkVQV6rjit7a4Hr4EA==" saltValue="LfO3T/VH1PW7Fe+dImDlQA==" spinCount="100000" sqref="N69:N70" name="Range2_26"/>
    <protectedRange algorithmName="SHA-512" hashValue="P+ezalXO3WdRjw5TYag8BgCsz0cd12lv5BIMpaBFQ9xtB+UgrABn6Gh4ROYqfPk4sI6+XkVQV6rjit7a4Hr4EA==" saltValue="LfO3T/VH1PW7Fe+dImDlQA==" spinCount="100000" sqref="N71:N72" name="Range2_27"/>
    <protectedRange algorithmName="SHA-512" hashValue="P+ezalXO3WdRjw5TYag8BgCsz0cd12lv5BIMpaBFQ9xtB+UgrABn6Gh4ROYqfPk4sI6+XkVQV6rjit7a4Hr4EA==" saltValue="LfO3T/VH1PW7Fe+dImDlQA==" spinCount="100000" sqref="N74:N75" name="Range2_28"/>
    <protectedRange algorithmName="SHA-512" hashValue="P+ezalXO3WdRjw5TYag8BgCsz0cd12lv5BIMpaBFQ9xtB+UgrABn6Gh4ROYqfPk4sI6+XkVQV6rjit7a4Hr4EA==" saltValue="LfO3T/VH1PW7Fe+dImDlQA==" spinCount="100000" sqref="N76:N77" name="Range2_29"/>
    <protectedRange algorithmName="SHA-512" hashValue="P+ezalXO3WdRjw5TYag8BgCsz0cd12lv5BIMpaBFQ9xtB+UgrABn6Gh4ROYqfPk4sI6+XkVQV6rjit7a4Hr4EA==" saltValue="LfO3T/VH1PW7Fe+dImDlQA==" spinCount="100000" sqref="N78:N79" name="Range2_30"/>
    <protectedRange algorithmName="SHA-512" hashValue="P+ezalXO3WdRjw5TYag8BgCsz0cd12lv5BIMpaBFQ9xtB+UgrABn6Gh4ROYqfPk4sI6+XkVQV6rjit7a4Hr4EA==" saltValue="LfO3T/VH1PW7Fe+dImDlQA==" spinCount="100000" sqref="N80:N81" name="Range2_31"/>
    <protectedRange algorithmName="SHA-512" hashValue="P+ezalXO3WdRjw5TYag8BgCsz0cd12lv5BIMpaBFQ9xtB+UgrABn6Gh4ROYqfPk4sI6+XkVQV6rjit7a4Hr4EA==" saltValue="LfO3T/VH1PW7Fe+dImDlQA==" spinCount="100000" sqref="N82:N83" name="Range2_32"/>
    <protectedRange algorithmName="SHA-512" hashValue="P+ezalXO3WdRjw5TYag8BgCsz0cd12lv5BIMpaBFQ9xtB+UgrABn6Gh4ROYqfPk4sI6+XkVQV6rjit7a4Hr4EA==" saltValue="LfO3T/VH1PW7Fe+dImDlQA==" spinCount="100000" sqref="N84:N85" name="Range2_33"/>
    <protectedRange algorithmName="SHA-512" hashValue="P+ezalXO3WdRjw5TYag8BgCsz0cd12lv5BIMpaBFQ9xtB+UgrABn6Gh4ROYqfPk4sI6+XkVQV6rjit7a4Hr4EA==" saltValue="LfO3T/VH1PW7Fe+dImDlQA==" spinCount="100000" sqref="N87:N88" name="Range2_35"/>
    <protectedRange algorithmName="SHA-512" hashValue="P+ezalXO3WdRjw5TYag8BgCsz0cd12lv5BIMpaBFQ9xtB+UgrABn6Gh4ROYqfPk4sI6+XkVQV6rjit7a4Hr4EA==" saltValue="LfO3T/VH1PW7Fe+dImDlQA==" spinCount="100000" sqref="N89:N90" name="Range2_36"/>
    <protectedRange algorithmName="SHA-512" hashValue="P+ezalXO3WdRjw5TYag8BgCsz0cd12lv5BIMpaBFQ9xtB+UgrABn6Gh4ROYqfPk4sI6+XkVQV6rjit7a4Hr4EA==" saltValue="LfO3T/VH1PW7Fe+dImDlQA==" spinCount="100000" sqref="N91:N92" name="Range2_37"/>
    <protectedRange algorithmName="SHA-512" hashValue="P+ezalXO3WdRjw5TYag8BgCsz0cd12lv5BIMpaBFQ9xtB+UgrABn6Gh4ROYqfPk4sI6+XkVQV6rjit7a4Hr4EA==" saltValue="LfO3T/VH1PW7Fe+dImDlQA==" spinCount="100000" sqref="N93:N94" name="Range2_38"/>
    <protectedRange algorithmName="SHA-512" hashValue="P+ezalXO3WdRjw5TYag8BgCsz0cd12lv5BIMpaBFQ9xtB+UgrABn6Gh4ROYqfPk4sI6+XkVQV6rjit7a4Hr4EA==" saltValue="LfO3T/VH1PW7Fe+dImDlQA==" spinCount="100000" sqref="N96:N97" name="Range2_39"/>
    <protectedRange algorithmName="SHA-512" hashValue="P+ezalXO3WdRjw5TYag8BgCsz0cd12lv5BIMpaBFQ9xtB+UgrABn6Gh4ROYqfPk4sI6+XkVQV6rjit7a4Hr4EA==" saltValue="LfO3T/VH1PW7Fe+dImDlQA==" spinCount="100000" sqref="N99:N100" name="Range2_40"/>
    <protectedRange algorithmName="SHA-512" hashValue="P+ezalXO3WdRjw5TYag8BgCsz0cd12lv5BIMpaBFQ9xtB+UgrABn6Gh4ROYqfPk4sI6+XkVQV6rjit7a4Hr4EA==" saltValue="LfO3T/VH1PW7Fe+dImDlQA==" spinCount="100000" sqref="N103:N104" name="Range2_41"/>
    <protectedRange algorithmName="SHA-512" hashValue="P+ezalXO3WdRjw5TYag8BgCsz0cd12lv5BIMpaBFQ9xtB+UgrABn6Gh4ROYqfPk4sI6+XkVQV6rjit7a4Hr4EA==" saltValue="LfO3T/VH1PW7Fe+dImDlQA==" spinCount="100000" sqref="N105:N106" name="Range2_42"/>
    <protectedRange algorithmName="SHA-512" hashValue="P+ezalXO3WdRjw5TYag8BgCsz0cd12lv5BIMpaBFQ9xtB+UgrABn6Gh4ROYqfPk4sI6+XkVQV6rjit7a4Hr4EA==" saltValue="LfO3T/VH1PW7Fe+dImDlQA==" spinCount="100000" sqref="N107:N108" name="Range2_43"/>
    <protectedRange algorithmName="SHA-512" hashValue="P+ezalXO3WdRjw5TYag8BgCsz0cd12lv5BIMpaBFQ9xtB+UgrABn6Gh4ROYqfPk4sI6+XkVQV6rjit7a4Hr4EA==" saltValue="LfO3T/VH1PW7Fe+dImDlQA==" spinCount="100000" sqref="N110:N111" name="Range2_44"/>
    <protectedRange algorithmName="SHA-512" hashValue="P+ezalXO3WdRjw5TYag8BgCsz0cd12lv5BIMpaBFQ9xtB+UgrABn6Gh4ROYqfPk4sI6+XkVQV6rjit7a4Hr4EA==" saltValue="LfO3T/VH1PW7Fe+dImDlQA==" spinCount="100000" sqref="N112:N113" name="Range2_45"/>
    <protectedRange algorithmName="SHA-512" hashValue="P+ezalXO3WdRjw5TYag8BgCsz0cd12lv5BIMpaBFQ9xtB+UgrABn6Gh4ROYqfPk4sI6+XkVQV6rjit7a4Hr4EA==" saltValue="LfO3T/VH1PW7Fe+dImDlQA==" spinCount="100000" sqref="N114:N115" name="Range2_46"/>
    <protectedRange algorithmName="SHA-512" hashValue="P+ezalXO3WdRjw5TYag8BgCsz0cd12lv5BIMpaBFQ9xtB+UgrABn6Gh4ROYqfPk4sI6+XkVQV6rjit7a4Hr4EA==" saltValue="LfO3T/VH1PW7Fe+dImDlQA==" spinCount="100000" sqref="N116:N117" name="Range2_47"/>
    <protectedRange algorithmName="SHA-512" hashValue="P+ezalXO3WdRjw5TYag8BgCsz0cd12lv5BIMpaBFQ9xtB+UgrABn6Gh4ROYqfPk4sI6+XkVQV6rjit7a4Hr4EA==" saltValue="LfO3T/VH1PW7Fe+dImDlQA==" spinCount="100000" sqref="N118:N119" name="Range2_49"/>
    <protectedRange algorithmName="SHA-512" hashValue="P+ezalXO3WdRjw5TYag8BgCsz0cd12lv5BIMpaBFQ9xtB+UgrABn6Gh4ROYqfPk4sI6+XkVQV6rjit7a4Hr4EA==" saltValue="LfO3T/VH1PW7Fe+dImDlQA==" spinCount="100000" sqref="N120:N121" name="Range2_50"/>
    <protectedRange algorithmName="SHA-512" hashValue="P+ezalXO3WdRjw5TYag8BgCsz0cd12lv5BIMpaBFQ9xtB+UgrABn6Gh4ROYqfPk4sI6+XkVQV6rjit7a4Hr4EA==" saltValue="LfO3T/VH1PW7Fe+dImDlQA==" spinCount="100000" sqref="N122:N123" name="Range2_51"/>
    <protectedRange algorithmName="SHA-512" hashValue="P+ezalXO3WdRjw5TYag8BgCsz0cd12lv5BIMpaBFQ9xtB+UgrABn6Gh4ROYqfPk4sI6+XkVQV6rjit7a4Hr4EA==" saltValue="LfO3T/VH1PW7Fe+dImDlQA==" spinCount="100000" sqref="N124:N125" name="Range2_52"/>
    <protectedRange algorithmName="SHA-512" hashValue="P+ezalXO3WdRjw5TYag8BgCsz0cd12lv5BIMpaBFQ9xtB+UgrABn6Gh4ROYqfPk4sI6+XkVQV6rjit7a4Hr4EA==" saltValue="LfO3T/VH1PW7Fe+dImDlQA==" spinCount="100000" sqref="N128:N129" name="Range2_53"/>
    <protectedRange algorithmName="SHA-512" hashValue="P+ezalXO3WdRjw5TYag8BgCsz0cd12lv5BIMpaBFQ9xtB+UgrABn6Gh4ROYqfPk4sI6+XkVQV6rjit7a4Hr4EA==" saltValue="LfO3T/VH1PW7Fe+dImDlQA==" spinCount="100000" sqref="N130:N131" name="Range2_54"/>
    <protectedRange algorithmName="SHA-512" hashValue="P+ezalXO3WdRjw5TYag8BgCsz0cd12lv5BIMpaBFQ9xtB+UgrABn6Gh4ROYqfPk4sI6+XkVQV6rjit7a4Hr4EA==" saltValue="LfO3T/VH1PW7Fe+dImDlQA==" spinCount="100000" sqref="N133:N134" name="Range2_55"/>
    <protectedRange algorithmName="SHA-512" hashValue="P+ezalXO3WdRjw5TYag8BgCsz0cd12lv5BIMpaBFQ9xtB+UgrABn6Gh4ROYqfPk4sI6+XkVQV6rjit7a4Hr4EA==" saltValue="LfO3T/VH1PW7Fe+dImDlQA==" spinCount="100000" sqref="N135:N136" name="Range2_56"/>
    <protectedRange algorithmName="SHA-512" hashValue="P+ezalXO3WdRjw5TYag8BgCsz0cd12lv5BIMpaBFQ9xtB+UgrABn6Gh4ROYqfPk4sI6+XkVQV6rjit7a4Hr4EA==" saltValue="LfO3T/VH1PW7Fe+dImDlQA==" spinCount="100000" sqref="N137:N138" name="Range2_57"/>
    <protectedRange algorithmName="SHA-512" hashValue="P+ezalXO3WdRjw5TYag8BgCsz0cd12lv5BIMpaBFQ9xtB+UgrABn6Gh4ROYqfPk4sI6+XkVQV6rjit7a4Hr4EA==" saltValue="LfO3T/VH1PW7Fe+dImDlQA==" spinCount="100000" sqref="N139:N140" name="Range2_58"/>
    <protectedRange algorithmName="SHA-512" hashValue="P+ezalXO3WdRjw5TYag8BgCsz0cd12lv5BIMpaBFQ9xtB+UgrABn6Gh4ROYqfPk4sI6+XkVQV6rjit7a4Hr4EA==" saltValue="LfO3T/VH1PW7Fe+dImDlQA==" spinCount="100000" sqref="N142:N143" name="Range2_59"/>
    <protectedRange algorithmName="SHA-512" hashValue="P+ezalXO3WdRjw5TYag8BgCsz0cd12lv5BIMpaBFQ9xtB+UgrABn6Gh4ROYqfPk4sI6+XkVQV6rjit7a4Hr4EA==" saltValue="LfO3T/VH1PW7Fe+dImDlQA==" spinCount="100000" sqref="N144:N145 N150" name="Range2_61"/>
    <protectedRange algorithmName="SHA-512" hashValue="P+ezalXO3WdRjw5TYag8BgCsz0cd12lv5BIMpaBFQ9xtB+UgrABn6Gh4ROYqfPk4sI6+XkVQV6rjit7a4Hr4EA==" saltValue="LfO3T/VH1PW7Fe+dImDlQA==" spinCount="100000" sqref="N146:N147" name="Range2_62"/>
    <protectedRange algorithmName="SHA-512" hashValue="P+ezalXO3WdRjw5TYag8BgCsz0cd12lv5BIMpaBFQ9xtB+UgrABn6Gh4ROYqfPk4sI6+XkVQV6rjit7a4Hr4EA==" saltValue="LfO3T/VH1PW7Fe+dImDlQA==" spinCount="100000" sqref="N148:N149" name="Range2_63"/>
    <protectedRange algorithmName="SHA-512" hashValue="P+ezalXO3WdRjw5TYag8BgCsz0cd12lv5BIMpaBFQ9xtB+UgrABn6Gh4ROYqfPk4sI6+XkVQV6rjit7a4Hr4EA==" saltValue="LfO3T/VH1PW7Fe+dImDlQA==" spinCount="100000" sqref="N151:N152" name="Range2_64"/>
    <protectedRange algorithmName="SHA-512" hashValue="P+ezalXO3WdRjw5TYag8BgCsz0cd12lv5BIMpaBFQ9xtB+UgrABn6Gh4ROYqfPk4sI6+XkVQV6rjit7a4Hr4EA==" saltValue="LfO3T/VH1PW7Fe+dImDlQA==" spinCount="100000" sqref="N153:N154" name="Range2_65"/>
    <protectedRange algorithmName="SHA-512" hashValue="P+ezalXO3WdRjw5TYag8BgCsz0cd12lv5BIMpaBFQ9xtB+UgrABn6Gh4ROYqfPk4sI6+XkVQV6rjit7a4Hr4EA==" saltValue="LfO3T/VH1PW7Fe+dImDlQA==" spinCount="100000" sqref="N155:N156" name="Range2_66"/>
    <protectedRange algorithmName="SHA-512" hashValue="P+ezalXO3WdRjw5TYag8BgCsz0cd12lv5BIMpaBFQ9xtB+UgrABn6Gh4ROYqfPk4sI6+XkVQV6rjit7a4Hr4EA==" saltValue="LfO3T/VH1PW7Fe+dImDlQA==" spinCount="100000" sqref="N157:N158" name="Range2_67"/>
    <protectedRange algorithmName="SHA-512" hashValue="P+ezalXO3WdRjw5TYag8BgCsz0cd12lv5BIMpaBFQ9xtB+UgrABn6Gh4ROYqfPk4sI6+XkVQV6rjit7a4Hr4EA==" saltValue="LfO3T/VH1PW7Fe+dImDlQA==" spinCount="100000" sqref="N160:N161" name="Range2_68"/>
    <protectedRange algorithmName="SHA-512" hashValue="P+ezalXO3WdRjw5TYag8BgCsz0cd12lv5BIMpaBFQ9xtB+UgrABn6Gh4ROYqfPk4sI6+XkVQV6rjit7a4Hr4EA==" saltValue="LfO3T/VH1PW7Fe+dImDlQA==" spinCount="100000" sqref="N162:N163" name="Range2_69"/>
    <protectedRange algorithmName="SHA-512" hashValue="P+ezalXO3WdRjw5TYag8BgCsz0cd12lv5BIMpaBFQ9xtB+UgrABn6Gh4ROYqfPk4sI6+XkVQV6rjit7a4Hr4EA==" saltValue="LfO3T/VH1PW7Fe+dImDlQA==" spinCount="100000" sqref="N164:N165" name="Range2_70"/>
    <protectedRange algorithmName="SHA-512" hashValue="P+ezalXO3WdRjw5TYag8BgCsz0cd12lv5BIMpaBFQ9xtB+UgrABn6Gh4ROYqfPk4sI6+XkVQV6rjit7a4Hr4EA==" saltValue="LfO3T/VH1PW7Fe+dImDlQA==" spinCount="100000" sqref="N166:N167" name="Range2_71"/>
    <protectedRange algorithmName="SHA-512" hashValue="P+ezalXO3WdRjw5TYag8BgCsz0cd12lv5BIMpaBFQ9xtB+UgrABn6Gh4ROYqfPk4sI6+XkVQV6rjit7a4Hr4EA==" saltValue="LfO3T/VH1PW7Fe+dImDlQA==" spinCount="100000" sqref="N168:N169" name="Range2_72"/>
    <protectedRange algorithmName="SHA-512" hashValue="P+ezalXO3WdRjw5TYag8BgCsz0cd12lv5BIMpaBFQ9xtB+UgrABn6Gh4ROYqfPk4sI6+XkVQV6rjit7a4Hr4EA==" saltValue="LfO3T/VH1PW7Fe+dImDlQA==" spinCount="100000" sqref="N172:N173" name="Range2_73"/>
    <protectedRange algorithmName="SHA-512" hashValue="P+ezalXO3WdRjw5TYag8BgCsz0cd12lv5BIMpaBFQ9xtB+UgrABn6Gh4ROYqfPk4sI6+XkVQV6rjit7a4Hr4EA==" saltValue="LfO3T/VH1PW7Fe+dImDlQA==" spinCount="100000" sqref="N174:N175" name="Range2_74"/>
    <protectedRange algorithmName="SHA-512" hashValue="P+ezalXO3WdRjw5TYag8BgCsz0cd12lv5BIMpaBFQ9xtB+UgrABn6Gh4ROYqfPk4sI6+XkVQV6rjit7a4Hr4EA==" saltValue="LfO3T/VH1PW7Fe+dImDlQA==" spinCount="100000" sqref="N176:N177" name="Range2_75"/>
    <protectedRange algorithmName="SHA-512" hashValue="P+ezalXO3WdRjw5TYag8BgCsz0cd12lv5BIMpaBFQ9xtB+UgrABn6Gh4ROYqfPk4sI6+XkVQV6rjit7a4Hr4EA==" saltValue="LfO3T/VH1PW7Fe+dImDlQA==" spinCount="100000" sqref="N178:N179" name="Range2_76"/>
    <protectedRange algorithmName="SHA-512" hashValue="P+ezalXO3WdRjw5TYag8BgCsz0cd12lv5BIMpaBFQ9xtB+UgrABn6Gh4ROYqfPk4sI6+XkVQV6rjit7a4Hr4EA==" saltValue="LfO3T/VH1PW7Fe+dImDlQA==" spinCount="100000" sqref="N181:N182" name="Range2_77"/>
    <protectedRange algorithmName="SHA-512" hashValue="P+ezalXO3WdRjw5TYag8BgCsz0cd12lv5BIMpaBFQ9xtB+UgrABn6Gh4ROYqfPk4sI6+XkVQV6rjit7a4Hr4EA==" saltValue="LfO3T/VH1PW7Fe+dImDlQA==" spinCount="100000" sqref="N183:N184" name="Range2_78"/>
    <protectedRange algorithmName="SHA-512" hashValue="P+ezalXO3WdRjw5TYag8BgCsz0cd12lv5BIMpaBFQ9xtB+UgrABn6Gh4ROYqfPk4sI6+XkVQV6rjit7a4Hr4EA==" saltValue="LfO3T/VH1PW7Fe+dImDlQA==" spinCount="100000" sqref="N185:N186" name="Range2_79"/>
    <protectedRange algorithmName="SHA-512" hashValue="P+ezalXO3WdRjw5TYag8BgCsz0cd12lv5BIMpaBFQ9xtB+UgrABn6Gh4ROYqfPk4sI6+XkVQV6rjit7a4Hr4EA==" saltValue="LfO3T/VH1PW7Fe+dImDlQA==" spinCount="100000" sqref="N187:N188" name="Range2_80"/>
    <protectedRange algorithmName="SHA-512" hashValue="P+ezalXO3WdRjw5TYag8BgCsz0cd12lv5BIMpaBFQ9xtB+UgrABn6Gh4ROYqfPk4sI6+XkVQV6rjit7a4Hr4EA==" saltValue="LfO3T/VH1PW7Fe+dImDlQA==" spinCount="100000" sqref="N189:N190" name="Range2_81"/>
    <protectedRange algorithmName="SHA-512" hashValue="P+ezalXO3WdRjw5TYag8BgCsz0cd12lv5BIMpaBFQ9xtB+UgrABn6Gh4ROYqfPk4sI6+XkVQV6rjit7a4Hr4EA==" saltValue="LfO3T/VH1PW7Fe+dImDlQA==" spinCount="100000" sqref="N192:N193" name="Range2_82"/>
    <protectedRange algorithmName="SHA-512" hashValue="P+ezalXO3WdRjw5TYag8BgCsz0cd12lv5BIMpaBFQ9xtB+UgrABn6Gh4ROYqfPk4sI6+XkVQV6rjit7a4Hr4EA==" saltValue="LfO3T/VH1PW7Fe+dImDlQA==" spinCount="100000" sqref="N194:N195" name="Range2_83"/>
    <protectedRange algorithmName="SHA-512" hashValue="P+ezalXO3WdRjw5TYag8BgCsz0cd12lv5BIMpaBFQ9xtB+UgrABn6Gh4ROYqfPk4sI6+XkVQV6rjit7a4Hr4EA==" saltValue="LfO3T/VH1PW7Fe+dImDlQA==" spinCount="100000" sqref="N196:N197" name="Range2_84"/>
  </protectedRanges>
  <autoFilter ref="A5:N211">
    <filterColumn colId="1" showButton="0"/>
    <filterColumn colId="2" showButton="0"/>
    <filterColumn colId="3" showButton="0"/>
    <filterColumn colId="4" showButton="0"/>
  </autoFilter>
  <mergeCells count="27">
    <mergeCell ref="B198:F198"/>
    <mergeCell ref="B209:F209"/>
    <mergeCell ref="B211:F211"/>
    <mergeCell ref="E141:F141"/>
    <mergeCell ref="E150:F150"/>
    <mergeCell ref="E159:F159"/>
    <mergeCell ref="E171:F171"/>
    <mergeCell ref="E180:F180"/>
    <mergeCell ref="E191:F191"/>
    <mergeCell ref="E132:F132"/>
    <mergeCell ref="E44:F44"/>
    <mergeCell ref="E53:F53"/>
    <mergeCell ref="E59:F59"/>
    <mergeCell ref="E66:F66"/>
    <mergeCell ref="E73:F73"/>
    <mergeCell ref="E86:F86"/>
    <mergeCell ref="E95:F95"/>
    <mergeCell ref="E98:F98"/>
    <mergeCell ref="E102:F102"/>
    <mergeCell ref="E109:F109"/>
    <mergeCell ref="E127:F127"/>
    <mergeCell ref="E37:F37"/>
    <mergeCell ref="B5:F5"/>
    <mergeCell ref="E8:F8"/>
    <mergeCell ref="E13:F13"/>
    <mergeCell ref="E20:F20"/>
    <mergeCell ref="E27:F27"/>
  </mergeCells>
  <dataValidations count="4">
    <dataValidation type="list" allowBlank="1" showInputMessage="1" showErrorMessage="1" sqref="I16:I17 I11:I12 I45:I50 I110:I111 I124:I125 I194:I195 I114:I115 I172:I173">
      <formula1>"A,B,C"</formula1>
    </dataValidation>
    <dataValidation type="list" allowBlank="1" showInputMessage="1" showErrorMessage="1" sqref="I87:I90 I99:I100 I34:I35 I38:I43 I96:I97 I21:I26 I93:I94 I51:I52 I62:I63 I69:I70 I189:I190 I142:I143 I153:I158 I164:I165 I76:I85">
      <formula1>"A,B,C,D"</formula1>
    </dataValidation>
    <dataValidation type="list" allowBlank="1" showInputMessage="1" showErrorMessage="1" sqref="I9:I10 I28:I33 I14:I15 I64:I65 I71:I72 I18:I19 I54:I57 I60:I61 I67:I68 I151:I152 I74:I75">
      <formula1>"Ya,Tidak"</formula1>
    </dataValidation>
    <dataValidation type="list" allowBlank="1" showInputMessage="1" showErrorMessage="1" sqref="I91:I92">
      <formula1>"A,B,C,D,E"</formula1>
    </dataValidation>
  </dataValidations>
  <hyperlinks>
    <hyperlink ref="N10" r:id="rId1"/>
    <hyperlink ref="N12" r:id="rId2"/>
    <hyperlink ref="N15" r:id="rId3"/>
    <hyperlink ref="N17" r:id="rId4"/>
    <hyperlink ref="N19" r:id="rId5"/>
    <hyperlink ref="N22" r:id="rId6"/>
    <hyperlink ref="N24" r:id="rId7"/>
    <hyperlink ref="N26" r:id="rId8"/>
    <hyperlink ref="N29" r:id="rId9"/>
    <hyperlink ref="N31" r:id="rId10"/>
    <hyperlink ref="N33" r:id="rId11"/>
    <hyperlink ref="N35" r:id="rId12"/>
    <hyperlink ref="N39" r:id="rId13"/>
    <hyperlink ref="N41" r:id="rId14"/>
    <hyperlink ref="N43" r:id="rId15"/>
    <hyperlink ref="N46" r:id="rId16"/>
    <hyperlink ref="N48" r:id="rId17"/>
    <hyperlink ref="N50" r:id="rId18"/>
    <hyperlink ref="N52" r:id="rId19"/>
    <hyperlink ref="N55" r:id="rId20"/>
    <hyperlink ref="N57" r:id="rId21"/>
    <hyperlink ref="N61" r:id="rId22"/>
    <hyperlink ref="N63" r:id="rId23"/>
    <hyperlink ref="N65" r:id="rId24"/>
    <hyperlink ref="N68" r:id="rId25"/>
    <hyperlink ref="N70" r:id="rId26"/>
    <hyperlink ref="N72" r:id="rId27"/>
    <hyperlink ref="N75" r:id="rId28"/>
    <hyperlink ref="N77" r:id="rId29"/>
    <hyperlink ref="N79" r:id="rId30"/>
    <hyperlink ref="N81" r:id="rId31"/>
    <hyperlink ref="N85" r:id="rId32"/>
    <hyperlink ref="N88" r:id="rId33"/>
    <hyperlink ref="N90" r:id="rId34"/>
    <hyperlink ref="N92" r:id="rId35"/>
    <hyperlink ref="N94" r:id="rId36"/>
    <hyperlink ref="N97" r:id="rId37"/>
    <hyperlink ref="N100" r:id="rId38"/>
    <hyperlink ref="N104" r:id="rId39"/>
    <hyperlink ref="N106" r:id="rId40"/>
    <hyperlink ref="N108" r:id="rId41"/>
    <hyperlink ref="N111" r:id="rId42"/>
    <hyperlink ref="N113" r:id="rId43"/>
    <hyperlink ref="N115" r:id="rId44"/>
    <hyperlink ref="N117" r:id="rId45"/>
    <hyperlink ref="N119" r:id="rId46"/>
    <hyperlink ref="N121" r:id="rId47"/>
    <hyperlink ref="N125" r:id="rId48"/>
    <hyperlink ref="N123" r:id="rId49"/>
    <hyperlink ref="N129" r:id="rId50"/>
    <hyperlink ref="N131" r:id="rId51"/>
    <hyperlink ref="N134" r:id="rId52"/>
    <hyperlink ref="N136" r:id="rId53"/>
    <hyperlink ref="N138" r:id="rId54"/>
    <hyperlink ref="N140" r:id="rId55"/>
    <hyperlink ref="N143" r:id="rId56"/>
    <hyperlink ref="N145" r:id="rId57"/>
    <hyperlink ref="N147" r:id="rId58"/>
    <hyperlink ref="N149" r:id="rId59"/>
    <hyperlink ref="N152" r:id="rId60"/>
    <hyperlink ref="N154" r:id="rId61"/>
    <hyperlink ref="N156" r:id="rId62"/>
    <hyperlink ref="N158" r:id="rId63"/>
    <hyperlink ref="N161" r:id="rId64"/>
    <hyperlink ref="N163" r:id="rId65"/>
    <hyperlink ref="N167" r:id="rId66"/>
    <hyperlink ref="N169" r:id="rId67"/>
    <hyperlink ref="N165" r:id="rId68"/>
    <hyperlink ref="N173" r:id="rId69"/>
    <hyperlink ref="N175" r:id="rId70"/>
    <hyperlink ref="N177" r:id="rId71"/>
    <hyperlink ref="N182" r:id="rId72"/>
    <hyperlink ref="N184" r:id="rId73"/>
    <hyperlink ref="N188" r:id="rId74"/>
    <hyperlink ref="N190" r:id="rId75"/>
    <hyperlink ref="N193" r:id="rId76"/>
    <hyperlink ref="N195" r:id="rId77"/>
    <hyperlink ref="N197" r:id="rId78"/>
    <hyperlink ref="N179" r:id="rId79"/>
  </hyperlinks>
  <pageMargins left="0.25" right="0.25" top="0.61" bottom="0.52" header="0.3" footer="0.26"/>
  <pageSetup paperSize="9" scale="85" fitToWidth="0" fitToHeight="0" orientation="landscape" r:id="rId80"/>
  <headerFooter differentFirst="1" scaleWithDoc="0" alignWithMargins="0">
    <oddHeader>&amp;C&amp;"Arial,Regular"&amp;12&amp;P</oddHeader>
  </headerFooter>
  <rowBreaks count="3" manualBreakCount="3">
    <brk id="165" max="16383" man="1"/>
    <brk id="171" max="13" man="1"/>
    <brk id="18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view="pageBreakPreview" topLeftCell="B1" zoomScale="70" zoomScaleNormal="70" zoomScaleSheetLayoutView="70" workbookViewId="0">
      <selection activeCell="J25" sqref="J25"/>
    </sheetView>
  </sheetViews>
  <sheetFormatPr defaultColWidth="9.140625" defaultRowHeight="15" x14ac:dyDescent="0.25"/>
  <cols>
    <col min="1" max="1" width="4.28515625" style="23" hidden="1" customWidth="1"/>
    <col min="2" max="2" width="3.42578125" style="24" customWidth="1"/>
    <col min="3" max="3" width="4.28515625" style="24" customWidth="1"/>
    <col min="4" max="4" width="4.42578125" style="25" customWidth="1"/>
    <col min="5" max="5" width="3.140625" style="26" customWidth="1"/>
    <col min="6" max="6" width="80.140625" style="27" customWidth="1"/>
    <col min="7" max="16384" width="9.140625" style="23"/>
  </cols>
  <sheetData>
    <row r="1" spans="1:6" s="1" customFormat="1" ht="18.75" x14ac:dyDescent="0.25">
      <c r="A1" s="2"/>
      <c r="B1" s="3"/>
      <c r="C1" s="4"/>
      <c r="D1" s="5"/>
      <c r="E1" s="6"/>
      <c r="F1" s="7"/>
    </row>
    <row r="2" spans="1:6" s="1" customFormat="1" ht="18.75" x14ac:dyDescent="0.25">
      <c r="A2" s="2"/>
      <c r="B2" s="3"/>
      <c r="C2" s="4"/>
      <c r="D2" s="5"/>
      <c r="E2" s="6"/>
      <c r="F2" s="3" t="s">
        <v>482</v>
      </c>
    </row>
    <row r="3" spans="1:6" s="1" customFormat="1" ht="18.75" x14ac:dyDescent="0.25">
      <c r="A3" s="2"/>
      <c r="B3" s="3"/>
      <c r="C3" s="4"/>
      <c r="D3" s="5"/>
      <c r="E3" s="6"/>
      <c r="F3" s="70"/>
    </row>
    <row r="4" spans="1:6" s="1" customFormat="1" x14ac:dyDescent="0.25">
      <c r="A4" s="2">
        <v>2</v>
      </c>
      <c r="B4" s="4"/>
      <c r="C4" s="4"/>
      <c r="D4" s="5"/>
      <c r="E4" s="6"/>
      <c r="F4" s="7"/>
    </row>
    <row r="5" spans="1:6" s="1" customFormat="1" x14ac:dyDescent="0.25">
      <c r="A5" s="2">
        <v>5</v>
      </c>
      <c r="B5" s="13"/>
      <c r="C5" s="13" t="s">
        <v>2</v>
      </c>
      <c r="D5" s="14" t="s">
        <v>483</v>
      </c>
      <c r="E5" s="15"/>
      <c r="F5" s="16"/>
    </row>
    <row r="6" spans="1:6" s="1" customFormat="1" x14ac:dyDescent="0.25">
      <c r="A6" s="2">
        <v>6</v>
      </c>
      <c r="B6" s="17"/>
      <c r="C6" s="17"/>
      <c r="D6" s="18">
        <v>1</v>
      </c>
      <c r="E6" s="170" t="s">
        <v>70</v>
      </c>
      <c r="F6" s="170"/>
    </row>
    <row r="7" spans="1:6" s="1" customFormat="1" x14ac:dyDescent="0.25">
      <c r="A7" s="2">
        <v>12</v>
      </c>
      <c r="B7" s="17"/>
      <c r="C7" s="17"/>
      <c r="D7" s="18">
        <v>2</v>
      </c>
      <c r="E7" s="170" t="s">
        <v>95</v>
      </c>
      <c r="F7" s="170"/>
    </row>
    <row r="8" spans="1:6" s="1" customFormat="1" x14ac:dyDescent="0.25">
      <c r="A8" s="2"/>
      <c r="B8" s="17"/>
      <c r="C8" s="17"/>
      <c r="D8" s="18">
        <v>3</v>
      </c>
      <c r="E8" s="170" t="s">
        <v>66</v>
      </c>
      <c r="F8" s="170"/>
    </row>
    <row r="9" spans="1:6" s="1" customFormat="1" x14ac:dyDescent="0.25">
      <c r="A9" s="2">
        <v>24</v>
      </c>
      <c r="B9" s="17"/>
      <c r="C9" s="17"/>
      <c r="D9" s="18">
        <v>4</v>
      </c>
      <c r="E9" s="170" t="s">
        <v>73</v>
      </c>
      <c r="F9" s="170"/>
    </row>
    <row r="10" spans="1:6" s="1" customFormat="1" x14ac:dyDescent="0.25">
      <c r="A10" s="2">
        <v>36</v>
      </c>
      <c r="B10" s="13"/>
      <c r="C10" s="13" t="s">
        <v>33</v>
      </c>
      <c r="D10" s="14" t="s">
        <v>484</v>
      </c>
      <c r="E10" s="15"/>
      <c r="F10" s="16"/>
    </row>
    <row r="11" spans="1:6" s="1" customFormat="1" x14ac:dyDescent="0.25">
      <c r="A11" s="2">
        <v>58</v>
      </c>
      <c r="B11" s="17"/>
      <c r="C11" s="17"/>
      <c r="D11" s="18">
        <v>1</v>
      </c>
      <c r="E11" s="170" t="s">
        <v>96</v>
      </c>
      <c r="F11" s="170"/>
    </row>
    <row r="12" spans="1:6" s="1" customFormat="1" x14ac:dyDescent="0.25">
      <c r="A12" s="2">
        <v>64</v>
      </c>
      <c r="B12" s="17"/>
      <c r="C12" s="17"/>
      <c r="D12" s="18">
        <v>2</v>
      </c>
      <c r="E12" s="170" t="s">
        <v>312</v>
      </c>
      <c r="F12" s="170"/>
    </row>
    <row r="13" spans="1:6" s="1" customFormat="1" x14ac:dyDescent="0.25">
      <c r="A13" s="2">
        <v>74</v>
      </c>
      <c r="B13" s="17"/>
      <c r="C13" s="17"/>
      <c r="D13" s="18">
        <v>3</v>
      </c>
      <c r="E13" s="170" t="s">
        <v>22</v>
      </c>
      <c r="F13" s="170"/>
    </row>
    <row r="14" spans="1:6" s="1" customFormat="1" x14ac:dyDescent="0.25">
      <c r="A14" s="2">
        <v>79</v>
      </c>
      <c r="B14" s="13"/>
      <c r="C14" s="13" t="s">
        <v>44</v>
      </c>
      <c r="D14" s="14" t="s">
        <v>485</v>
      </c>
      <c r="E14" s="15"/>
      <c r="F14" s="16"/>
    </row>
    <row r="15" spans="1:6" s="1" customFormat="1" x14ac:dyDescent="0.25">
      <c r="A15" s="2">
        <v>80</v>
      </c>
      <c r="B15" s="17"/>
      <c r="C15" s="17"/>
      <c r="D15" s="18">
        <v>1</v>
      </c>
      <c r="E15" s="170" t="s">
        <v>120</v>
      </c>
      <c r="F15" s="170"/>
    </row>
    <row r="16" spans="1:6" s="1" customFormat="1" x14ac:dyDescent="0.25">
      <c r="A16" s="2">
        <v>86</v>
      </c>
      <c r="B16" s="17"/>
      <c r="C16" s="17"/>
      <c r="D16" s="18">
        <v>2</v>
      </c>
      <c r="E16" s="170" t="s">
        <v>245</v>
      </c>
      <c r="F16" s="170"/>
    </row>
    <row r="17" spans="1:6" s="1" customFormat="1" x14ac:dyDescent="0.25">
      <c r="A17" s="2">
        <v>92</v>
      </c>
      <c r="B17" s="17"/>
      <c r="C17" s="17"/>
      <c r="D17" s="18">
        <v>3</v>
      </c>
      <c r="E17" s="170" t="s">
        <v>109</v>
      </c>
      <c r="F17" s="170"/>
    </row>
    <row r="18" spans="1:6" s="1" customFormat="1" x14ac:dyDescent="0.25">
      <c r="A18" s="2">
        <v>104</v>
      </c>
      <c r="B18" s="17"/>
      <c r="C18" s="17"/>
      <c r="D18" s="18">
        <v>4</v>
      </c>
      <c r="E18" s="170" t="s">
        <v>110</v>
      </c>
      <c r="F18" s="170"/>
    </row>
    <row r="19" spans="1:6" s="1" customFormat="1" x14ac:dyDescent="0.25">
      <c r="A19" s="2">
        <v>112</v>
      </c>
      <c r="B19" s="17"/>
      <c r="C19" s="17"/>
      <c r="D19" s="18" t="s">
        <v>85</v>
      </c>
      <c r="E19" s="170" t="s">
        <v>111</v>
      </c>
      <c r="F19" s="170"/>
    </row>
    <row r="20" spans="1:6" s="1" customFormat="1" x14ac:dyDescent="0.25">
      <c r="A20" s="2"/>
      <c r="B20" s="17"/>
      <c r="C20" s="17"/>
      <c r="D20" s="18" t="s">
        <v>86</v>
      </c>
      <c r="E20" s="170" t="s">
        <v>84</v>
      </c>
      <c r="F20" s="170"/>
    </row>
    <row r="21" spans="1:6" s="1" customFormat="1" x14ac:dyDescent="0.25">
      <c r="A21" s="2">
        <v>119</v>
      </c>
      <c r="B21" s="13"/>
      <c r="C21" s="13" t="s">
        <v>17</v>
      </c>
      <c r="D21" s="14" t="s">
        <v>486</v>
      </c>
      <c r="E21" s="15"/>
      <c r="F21" s="16"/>
    </row>
    <row r="22" spans="1:6" s="1" customFormat="1" x14ac:dyDescent="0.25">
      <c r="A22" s="2">
        <v>120</v>
      </c>
      <c r="B22" s="17"/>
      <c r="C22" s="17"/>
      <c r="D22" s="18">
        <v>1</v>
      </c>
      <c r="E22" s="170" t="s">
        <v>29</v>
      </c>
      <c r="F22" s="170"/>
    </row>
    <row r="23" spans="1:6" s="1" customFormat="1" x14ac:dyDescent="0.25">
      <c r="A23" s="2">
        <v>125</v>
      </c>
      <c r="B23" s="17"/>
      <c r="C23" s="17"/>
      <c r="D23" s="18">
        <v>2</v>
      </c>
      <c r="E23" s="170" t="s">
        <v>89</v>
      </c>
      <c r="F23" s="170"/>
    </row>
    <row r="24" spans="1:6" s="1" customFormat="1" x14ac:dyDescent="0.25">
      <c r="A24" s="2">
        <v>132</v>
      </c>
      <c r="B24" s="13"/>
      <c r="C24" s="13" t="s">
        <v>25</v>
      </c>
      <c r="D24" s="14" t="s">
        <v>487</v>
      </c>
      <c r="E24" s="15"/>
      <c r="F24" s="16"/>
    </row>
    <row r="25" spans="1:6" s="1" customFormat="1" x14ac:dyDescent="0.25">
      <c r="A25" s="2">
        <v>133</v>
      </c>
      <c r="B25" s="17"/>
      <c r="C25" s="17"/>
      <c r="D25" s="18">
        <v>1</v>
      </c>
      <c r="E25" s="170" t="s">
        <v>90</v>
      </c>
      <c r="F25" s="170"/>
    </row>
    <row r="26" spans="1:6" s="1" customFormat="1" x14ac:dyDescent="0.25">
      <c r="A26" s="2">
        <v>139</v>
      </c>
      <c r="B26" s="17"/>
      <c r="C26" s="17"/>
      <c r="D26" s="18">
        <v>2</v>
      </c>
      <c r="E26" s="170" t="s">
        <v>91</v>
      </c>
      <c r="F26" s="170"/>
    </row>
    <row r="27" spans="1:6" s="1" customFormat="1" x14ac:dyDescent="0.25">
      <c r="A27" s="2">
        <v>146</v>
      </c>
      <c r="B27" s="17"/>
      <c r="C27" s="17"/>
      <c r="D27" s="18">
        <v>3</v>
      </c>
      <c r="E27" s="170" t="s">
        <v>92</v>
      </c>
      <c r="F27" s="170"/>
    </row>
    <row r="28" spans="1:6" s="1" customFormat="1" x14ac:dyDescent="0.25">
      <c r="A28" s="2">
        <v>152</v>
      </c>
      <c r="B28" s="17"/>
      <c r="C28" s="17"/>
      <c r="D28" s="18">
        <v>4</v>
      </c>
      <c r="E28" s="170" t="s">
        <v>93</v>
      </c>
      <c r="F28" s="170"/>
    </row>
    <row r="29" spans="1:6" s="1" customFormat="1" x14ac:dyDescent="0.25">
      <c r="A29" s="2">
        <v>158</v>
      </c>
      <c r="B29" s="17"/>
      <c r="C29" s="17"/>
      <c r="D29" s="18">
        <v>5</v>
      </c>
      <c r="E29" s="170" t="s">
        <v>94</v>
      </c>
      <c r="F29" s="170"/>
    </row>
    <row r="30" spans="1:6" s="1" customFormat="1" x14ac:dyDescent="0.25">
      <c r="A30" s="2">
        <v>176</v>
      </c>
      <c r="B30" s="13"/>
      <c r="C30" s="13" t="s">
        <v>58</v>
      </c>
      <c r="D30" s="14" t="s">
        <v>488</v>
      </c>
      <c r="E30" s="15"/>
      <c r="F30" s="16"/>
    </row>
    <row r="31" spans="1:6" s="1" customFormat="1" x14ac:dyDescent="0.25">
      <c r="A31" s="2">
        <v>177</v>
      </c>
      <c r="B31" s="17"/>
      <c r="C31" s="17"/>
      <c r="D31" s="18">
        <v>1</v>
      </c>
      <c r="E31" s="170" t="s">
        <v>113</v>
      </c>
      <c r="F31" s="170"/>
    </row>
    <row r="32" spans="1:6" s="1" customFormat="1" x14ac:dyDescent="0.25">
      <c r="A32" s="2">
        <v>182</v>
      </c>
      <c r="B32" s="17"/>
      <c r="C32" s="17"/>
      <c r="D32" s="18">
        <v>2</v>
      </c>
      <c r="E32" s="170" t="s">
        <v>114</v>
      </c>
      <c r="F32" s="170"/>
    </row>
    <row r="33" spans="1:6" s="1" customFormat="1" x14ac:dyDescent="0.25">
      <c r="A33" s="2">
        <v>194</v>
      </c>
      <c r="B33" s="17"/>
      <c r="C33" s="17"/>
      <c r="D33" s="18">
        <v>3</v>
      </c>
      <c r="E33" s="170" t="s">
        <v>115</v>
      </c>
      <c r="F33" s="170"/>
    </row>
  </sheetData>
  <sheetProtection selectLockedCells="1"/>
  <mergeCells count="23">
    <mergeCell ref="E27:F27"/>
    <mergeCell ref="E28:F28"/>
    <mergeCell ref="E29:F29"/>
    <mergeCell ref="E31:F31"/>
    <mergeCell ref="E32:F32"/>
    <mergeCell ref="E33:F33"/>
    <mergeCell ref="E19:F19"/>
    <mergeCell ref="E20:F20"/>
    <mergeCell ref="E22:F22"/>
    <mergeCell ref="E23:F23"/>
    <mergeCell ref="E25:F25"/>
    <mergeCell ref="E26:F26"/>
    <mergeCell ref="E12:F12"/>
    <mergeCell ref="E13:F13"/>
    <mergeCell ref="E15:F15"/>
    <mergeCell ref="E16:F16"/>
    <mergeCell ref="E17:F17"/>
    <mergeCell ref="E18:F18"/>
    <mergeCell ref="E6:F6"/>
    <mergeCell ref="E7:F7"/>
    <mergeCell ref="E8:F8"/>
    <mergeCell ref="E9:F9"/>
    <mergeCell ref="E11:F11"/>
  </mergeCells>
  <pageMargins left="0.25" right="0.25" top="0.61" bottom="0.52" header="0.3" footer="0.26"/>
  <pageSetup paperSize="9" scale="85" fitToWidth="0" fitToHeight="0" orientation="landscape" r:id="rId1"/>
  <headerFooter differentFirst="1" scaleWithDoc="0" alignWithMargins="0">
    <oddHeader>&amp;C&amp;"Arial,Regular"&amp;12&amp;P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LKE ZI</vt:lpstr>
      <vt:lpstr>LKE ZI LINK DOK</vt:lpstr>
      <vt:lpstr>online</vt:lpstr>
      <vt:lpstr>Sheet1</vt:lpstr>
      <vt:lpstr>'LKE ZI'!Print_Titles</vt:lpstr>
      <vt:lpstr>'LKE ZI LINK DOK'!Print_Titles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dc:creator>
  <cp:lastModifiedBy>Windows User</cp:lastModifiedBy>
  <cp:lastPrinted>2020-02-04T07:28:20Z</cp:lastPrinted>
  <dcterms:created xsi:type="dcterms:W3CDTF">2014-04-14T02:11:18Z</dcterms:created>
  <dcterms:modified xsi:type="dcterms:W3CDTF">2022-07-25T17:03:10Z</dcterms:modified>
</cp:coreProperties>
</file>